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gão Eletrônico_2025\PCA 2026\"/>
    </mc:Choice>
  </mc:AlternateContent>
  <xr:revisionPtr revIDLastSave="0" documentId="13_ncr:1_{DF41748D-D9A1-4165-9A3D-3E480FD09F7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CA_2026 - PGE_FUNCAD" sheetId="1" r:id="rId1"/>
    <sheet name="PCA_2026 GRUPO DESPESA" sheetId="2" r:id="rId2"/>
  </sheets>
  <definedNames>
    <definedName name="_xlnm._FilterDatabase" localSheetId="0" hidden="1">'PCA_2026 - PGE_FUNCAD'!$B$6:$Q$85</definedName>
    <definedName name="_xlnm.Print_Area" localSheetId="0">'PCA_2026 - PGE_FUNCAD'!$A$1:$Q$87</definedName>
    <definedName name="_xlnm.Print_Titles" localSheetId="0">'PCA_2026 - PGE_FUNCAD'!$1:$6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M9" i="2" s="1"/>
  <c r="I85" i="1"/>
  <c r="I83" i="1"/>
  <c r="I87" i="1" l="1"/>
  <c r="G26" i="1"/>
  <c r="G41" i="1"/>
  <c r="G31" i="1"/>
  <c r="G30" i="1"/>
  <c r="G29" i="1"/>
</calcChain>
</file>

<file path=xl/sharedStrings.xml><?xml version="1.0" encoding="utf-8"?>
<sst xmlns="http://schemas.openxmlformats.org/spreadsheetml/2006/main" count="809" uniqueCount="288">
  <si>
    <t>PROCURADORIA GERAL DO ESTADO DO ESPIRITO SANTO</t>
  </si>
  <si>
    <t>SETOR DEMANDANTE</t>
  </si>
  <si>
    <t>QUANT. ESTIMADA</t>
  </si>
  <si>
    <t>TIPO DE CONTRATAÇÃO</t>
  </si>
  <si>
    <t>PRAZO</t>
  </si>
  <si>
    <t>CLASSIFICAÇÃO ORÇAMENTÁRIA</t>
  </si>
  <si>
    <t>UNIDADE MEDIDA</t>
  </si>
  <si>
    <t>OBSERVAÇÃO</t>
  </si>
  <si>
    <t>UNIDADE GESTORA (UG): PGE/FUNCAD</t>
  </si>
  <si>
    <t>FONTE: 1500/1759</t>
  </si>
  <si>
    <t>DESCRIÇÃO RESUMIDA DO OBJETO</t>
  </si>
  <si>
    <t>TOTAL ESTIMADO UG FUNCAD</t>
  </si>
  <si>
    <t>TOTAL ESTIMADO UG PGE</t>
  </si>
  <si>
    <t>TOTAL ESTIMADO CONSOLIDADO - UG PGE/FUNCAD</t>
  </si>
  <si>
    <t>1.1</t>
  </si>
  <si>
    <t>1.2</t>
  </si>
  <si>
    <t>1.3</t>
  </si>
  <si>
    <t>1.4</t>
  </si>
  <si>
    <t>1.5</t>
  </si>
  <si>
    <t>1.7</t>
  </si>
  <si>
    <t>1.8</t>
  </si>
  <si>
    <t>1.9</t>
  </si>
  <si>
    <t>1.10</t>
  </si>
  <si>
    <t>1.12</t>
  </si>
  <si>
    <t>1.13</t>
  </si>
  <si>
    <t>1.17</t>
  </si>
  <si>
    <t>1.18</t>
  </si>
  <si>
    <t>1.21</t>
  </si>
  <si>
    <t>1.22</t>
  </si>
  <si>
    <t>1.23</t>
  </si>
  <si>
    <t>1.24</t>
  </si>
  <si>
    <t>1.26</t>
  </si>
  <si>
    <t>1.27</t>
  </si>
  <si>
    <t>1.28</t>
  </si>
  <si>
    <t>1.29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</si>
  <si>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</si>
  <si>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</si>
  <si>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</si>
  <si>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</si>
  <si>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</si>
  <si>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</si>
  <si>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</si>
  <si>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</si>
  <si>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</si>
  <si>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</si>
  <si>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1.42</t>
  </si>
  <si>
    <t>1.44</t>
  </si>
  <si>
    <t>1.45</t>
  </si>
  <si>
    <t>1.46</t>
  </si>
  <si>
    <t>1.47</t>
  </si>
  <si>
    <t>1.48</t>
  </si>
  <si>
    <t>1.49</t>
  </si>
  <si>
    <t>1.50</t>
  </si>
  <si>
    <t>1.54</t>
  </si>
  <si>
    <t>PLANEJAMENTO ANUAL DE CONTRATAÇÕES (PCA) - EXERCICIO 2026</t>
  </si>
  <si>
    <t>GRAU DE PRIORIDADE</t>
  </si>
  <si>
    <t>FORMA DE CONTRATAÇÃO</t>
  </si>
  <si>
    <t>GIN</t>
  </si>
  <si>
    <t>UNIDADE</t>
  </si>
  <si>
    <t>MENSAL</t>
  </si>
  <si>
    <t>Alta</t>
  </si>
  <si>
    <t>Baixa</t>
  </si>
  <si>
    <t>Média</t>
  </si>
  <si>
    <t>CEI</t>
  </si>
  <si>
    <t>FUNCAD</t>
  </si>
  <si>
    <t>Estmativa realizada com base no histórico dos valores liquidados dos exercícios anteriores</t>
  </si>
  <si>
    <t>baixo</t>
  </si>
  <si>
    <t>Dispensa</t>
  </si>
  <si>
    <t>Inexigibilidade</t>
  </si>
  <si>
    <t>Contratação de empresa especializada para elaboração metodológica, aplicação e consolidação de pesquisas de satisfação voltadas aos órgãos assessorados, servidores, e públicos interno e externo da PGE/ES, com vistas ao monitoramento de indicadores estratégicos institucionais.</t>
  </si>
  <si>
    <t>Contratação de empresa especializada para elaboração de Plano de Mobilidade para a PGE/ES, com foco na melhoria das condições de deslocamento interno e externo, acessibilidade e bem-estar físico dos servidores, em alinhamento com diretrizes do planejamento estratégico.</t>
  </si>
  <si>
    <t>Contratação de empresa especializada para a prestação de consutoria e serviços técnicos profissionais de suporte às atividades de comunicação institucional, assessoria de imprensa, midia training, monitoramento de mídias e redes sociais (clipping) e desenvolvimento de plano de comunicação institucional.</t>
  </si>
  <si>
    <t>alto</t>
  </si>
  <si>
    <t>Pregão Eletrônico</t>
  </si>
  <si>
    <t>Prestação de Serviços de Telefonia Movel</t>
  </si>
  <si>
    <t>Assinatura Licença Software Adobe Creative Cloud - ACC</t>
  </si>
  <si>
    <t>Solução de Qualificação e apoio à recuperação de débitos</t>
  </si>
  <si>
    <t>Fornecimento Passagens aéreas</t>
  </si>
  <si>
    <t>Locação de veiculos automotores - tipo representação</t>
  </si>
  <si>
    <t>Publicação Legal em jornal de grande circulação</t>
  </si>
  <si>
    <t>Prestação de serviços administrativos e de suporte de nível operacional, por meio de postos de Assistentes Administrativos e Encarregados.</t>
  </si>
  <si>
    <t>Prestação de serviços de guarda e vigilância armada</t>
  </si>
  <si>
    <t>Assinatura anual da Plataforma "Forum de Conhecimento Jurídico"</t>
  </si>
  <si>
    <t>Assinatura Anual do periódico digital "Revista dos Tribunais online"</t>
  </si>
  <si>
    <t>Assinatura anual do periódico "Sintese Net Jurídico"</t>
  </si>
  <si>
    <t>Aquisição de uniforme para estagiários de nivel médio  dentro do Progroma "Jovens Valores"</t>
  </si>
  <si>
    <t>Inscrição em evento externo - Congresso Brasileiro de Pregoeiros, Agentes de Contratação e Equipe de Apoio</t>
  </si>
  <si>
    <t>Contratação de empresa para a prestação de serviços de manutenção predial</t>
  </si>
  <si>
    <t>Contratação de empresa para fins de adequação dos banheiros - PNE/PCD</t>
  </si>
  <si>
    <t>ANUAL</t>
  </si>
  <si>
    <t>médio</t>
  </si>
  <si>
    <t>Participação em evento externo relacionado ao treinamento e capacitação de servidores da área de Recursos Humanos (CONARH)</t>
  </si>
  <si>
    <t>Contratação de coffee break para eventos institucionais</t>
  </si>
  <si>
    <t>CPRACES</t>
  </si>
  <si>
    <t>Inscrição em evento externo - Curso de mediação na administração pública</t>
  </si>
  <si>
    <t>ALMOXARIFADO E PATRIMÔNIO</t>
  </si>
  <si>
    <t>CAIXA/PACOTE</t>
  </si>
  <si>
    <t>CAIXA/PACOTE/UNIDADE</t>
  </si>
  <si>
    <t>CAIXAPACOTE/UNIDADE</t>
  </si>
  <si>
    <t>CAIXA</t>
  </si>
  <si>
    <t>SERVIÇO</t>
  </si>
  <si>
    <t>CAIXA/UNIDADE</t>
  </si>
  <si>
    <t>QUADRIMESTRAL</t>
  </si>
  <si>
    <t>ESPGE</t>
  </si>
  <si>
    <t>inexigibilidade</t>
  </si>
  <si>
    <t>PGE</t>
  </si>
  <si>
    <t>Leandro Barcelos</t>
  </si>
  <si>
    <t>Maria Stela Pinotti de Almeida</t>
  </si>
  <si>
    <t>Cleida Bárbara Abreu da Silva Rangel</t>
  </si>
  <si>
    <t>1.6</t>
  </si>
  <si>
    <t>1.11</t>
  </si>
  <si>
    <t>1.14</t>
  </si>
  <si>
    <t>1.15</t>
  </si>
  <si>
    <t>1.16</t>
  </si>
  <si>
    <t>1.19</t>
  </si>
  <si>
    <t>1.20</t>
  </si>
  <si>
    <t>1.25</t>
  </si>
  <si>
    <t>1.30</t>
  </si>
  <si>
    <t>1.41</t>
  </si>
  <si>
    <t>1.43</t>
  </si>
  <si>
    <t>1.51</t>
  </si>
  <si>
    <t>1.52</t>
  </si>
  <si>
    <t>1.53</t>
  </si>
  <si>
    <t xml:space="preserve">Manutenção preventiva e corretiva em elevadores </t>
  </si>
  <si>
    <t>Aquisição de Switches</t>
  </si>
  <si>
    <t>Serviços de telefonia fixa</t>
  </si>
  <si>
    <t>Aparelhos de telefone IP</t>
  </si>
  <si>
    <t>Aquisição de certificados digitais tipo A3 (E-CPF)</t>
  </si>
  <si>
    <t>Aquisição de certificados digitais tipo A1 (E-CPF E E-CNPJ)</t>
  </si>
  <si>
    <t>Contratação de licenças anti-vírus</t>
  </si>
  <si>
    <t>Aquisição de notebooks para procuradores</t>
  </si>
  <si>
    <t>Aquisição de desktops</t>
  </si>
  <si>
    <t>Contratação de solução de IA para automatização de tarefas</t>
  </si>
  <si>
    <t>Aquisição de equipamentos de áudio e vídeo para o auditório</t>
  </si>
  <si>
    <t>Aquisição de ferramentas e consumíveis para suporte de informática</t>
  </si>
  <si>
    <t>Gimbal para celular / mesa digitalizadora / luminárias em LED com tripé para gravação de vídeos</t>
  </si>
  <si>
    <t>Cursos e capacitações</t>
  </si>
  <si>
    <t>Desktop; Processador (CPU): Intel core I9 (13ª Geração) OU AMD RYZEN 9 (7950X); Memória RAM: 64 GB; Armazenamento: SSD NVME DE 2 TB + HDD DE 4 TB; Placa gráfica (GPU): NVIDIA RTX 4080 OU AMD RADEON RX 7900. (16GB DE VRAM);</t>
  </si>
  <si>
    <t>Inscrição XX Congresso Brasileiro dos Assessores de Comunicação 2026</t>
  </si>
  <si>
    <t>Aquisição de materiais de higiene e limpeza - papel toalha, papel higiênico e sabonete líquido</t>
  </si>
  <si>
    <t>Aquisição de gêneros alimentícios (café, açúcar e adoçante)</t>
  </si>
  <si>
    <t>Aquisição de materiais de expediente diversos</t>
  </si>
  <si>
    <t>Aquisição de materiais de consumo diversos</t>
  </si>
  <si>
    <t>Prestação de serviços de manutenção de extintores de incêndio</t>
  </si>
  <si>
    <t>Prestação de serviços de manutenção preventiva e corretiva no sistema de alarme de incêncio e pânico da PGE/ES</t>
  </si>
  <si>
    <t>Aquisição de materiais elétricos</t>
  </si>
  <si>
    <t>Aquisição de materiais hidráulico</t>
  </si>
  <si>
    <t>Serviço de manutenção nas bombas das caixas d'água do edifício</t>
  </si>
  <si>
    <t>Serviço de limpeza da fachada do edifício sede</t>
  </si>
  <si>
    <t>Serviço de personalização da fachada de identificação da PGE/ES</t>
  </si>
  <si>
    <t>Contratação de empresa especializada para elaboração do laudo técnico de funcionamento dos elevadores</t>
  </si>
  <si>
    <t>Aquisição e troca do piso elevado</t>
  </si>
  <si>
    <t>Contratação de empresa para fins de gerenciamento do processo seletivo de residência jurídica</t>
  </si>
  <si>
    <t>Inscrição em evento externo - Congresso Nacional de Procuradores do Estado - ANAPE</t>
  </si>
  <si>
    <t>ASCOM/GAB</t>
  </si>
  <si>
    <t>UNIGE</t>
  </si>
  <si>
    <t>GEAD</t>
  </si>
  <si>
    <t>ASSCOM/GAB</t>
  </si>
  <si>
    <t>GARH</t>
  </si>
  <si>
    <t>SEGER e SDT estão com processo em andamento para migração da tecnologia</t>
  </si>
  <si>
    <t>Depende da migração da tecnologia do item 1.2</t>
  </si>
  <si>
    <t>Estimativa realizada com base no consumo do contrato atual, com acréscimo de aproximadamente 20%.</t>
  </si>
  <si>
    <t>Estimativa realizada com base no painel de preços (mediana).</t>
  </si>
  <si>
    <t>Telões, mesa de som, sonorização do ambiente, microfones, telas de retorno, ETC.</t>
  </si>
  <si>
    <t>Baterias de nobreaks, ferramentas, conectores, cabos, ETC</t>
  </si>
  <si>
    <t>01/09/2026</t>
  </si>
  <si>
    <t>contratação existente a ser renovada</t>
  </si>
  <si>
    <t>Aquisição de material de expediente - bobina para ponto eletrônico</t>
  </si>
  <si>
    <t>Prestação de serviço de modernização dos elevadores instalados na PGE/ES</t>
  </si>
  <si>
    <t>AGENTE CONTRATAÇÃO ou FISCAL</t>
  </si>
  <si>
    <t>Junio Azevedo</t>
  </si>
  <si>
    <t>Carlos Eduardo Ferreira Santana</t>
  </si>
  <si>
    <t>Michelli Rosário</t>
  </si>
  <si>
    <t>Maria de Lourdes Abdalla</t>
  </si>
  <si>
    <t>01/05/2026</t>
  </si>
  <si>
    <t>01/07/2026</t>
  </si>
  <si>
    <t>01/08/2026</t>
  </si>
  <si>
    <t>01/06/2026</t>
  </si>
  <si>
    <t>01/12/2026</t>
  </si>
  <si>
    <t>PFI</t>
  </si>
  <si>
    <t>Melina Malini</t>
  </si>
  <si>
    <t>ESTIMATIVA PRELIMINAR DO VALOR TOTAL</t>
  </si>
  <si>
    <t>01/01/2026</t>
  </si>
  <si>
    <t>01/10/2026</t>
  </si>
  <si>
    <t>01/11/2026</t>
  </si>
  <si>
    <t>01/04/2026</t>
  </si>
  <si>
    <t>01/03/2026</t>
  </si>
  <si>
    <t>01/02/2026</t>
  </si>
  <si>
    <t>Contratação existente e vigente até 21/06/2027</t>
  </si>
  <si>
    <t>10/02/2026</t>
  </si>
  <si>
    <t>Contratação existente e vigente até 03/04/2027</t>
  </si>
  <si>
    <t>contratação existente não renovável</t>
  </si>
  <si>
    <t>Contratação existente e vigente até 16/12/2029</t>
  </si>
  <si>
    <t>Contratação existente e vigente até 11/11/2027</t>
  </si>
  <si>
    <t>Contratação existente e vigente até 31/01/2029</t>
  </si>
  <si>
    <t>DIO - Publicações</t>
  </si>
  <si>
    <t>Contratação existente e vigente até 01/01/2029</t>
  </si>
  <si>
    <t>Contratação existente e vigente até 24/11/2027</t>
  </si>
  <si>
    <t>Contratação existente e vigente até 14/01/2030</t>
  </si>
  <si>
    <t>26/11/2026</t>
  </si>
  <si>
    <t>Contratação existente e vigente até 22/04/2027</t>
  </si>
  <si>
    <t>31/10/2026</t>
  </si>
  <si>
    <t>Contratação existente e vigente até 20/01/2027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</si>
  <si>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</si>
  <si>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</si>
  <si>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</si>
  <si>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</si>
  <si>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</si>
  <si>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</si>
  <si>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</si>
  <si>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</si>
  <si>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</si>
  <si>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</si>
  <si>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1.66</t>
  </si>
  <si>
    <t>1.67</t>
  </si>
  <si>
    <t>1.68</t>
  </si>
  <si>
    <t>1.69</t>
  </si>
  <si>
    <t>1.70</t>
  </si>
  <si>
    <t>1.71</t>
  </si>
  <si>
    <t>1.72</t>
  </si>
  <si>
    <t>1.73</t>
  </si>
  <si>
    <t>Contratação existente e vigente até 17/05/2027</t>
  </si>
  <si>
    <t>Michelli dos Santos do Rosário</t>
  </si>
  <si>
    <t>Júnio Antonio Azevedo</t>
  </si>
  <si>
    <t>Hiran Victor Silva Pinto</t>
  </si>
  <si>
    <t>25/11/2022 (início da vigência contratual)</t>
  </si>
  <si>
    <t>21/04/2025 (início da vigência contratual)</t>
  </si>
  <si>
    <t>12/11/2024 (início da prorrogação contratual)</t>
  </si>
  <si>
    <t>José Alexandre Rezende Bellote</t>
  </si>
  <si>
    <t>13/04/2025 (início da prorrogação contratual)</t>
  </si>
  <si>
    <t>Contratações existentes e vigentes até 12/04/2027 e 31/01/2026</t>
  </si>
  <si>
    <t>21/01/2025 (início da prorrogação contratual)</t>
  </si>
  <si>
    <t>Paulo Sergio de Souza</t>
  </si>
  <si>
    <t>ESTIMATIVA PRELIMINAR DO VALOR PARA 2026 (R$)</t>
  </si>
  <si>
    <t>nova</t>
  </si>
  <si>
    <t>FONTE DE RECURSO</t>
  </si>
  <si>
    <t>GND</t>
  </si>
  <si>
    <t>MODALIDADE DE APLICAÇÃO</t>
  </si>
  <si>
    <t>ELEMENTO DE DESPESA</t>
  </si>
  <si>
    <t>30 e 39</t>
  </si>
  <si>
    <t>39 e 93</t>
  </si>
  <si>
    <t>30/01/2025 (início da vigência contratual)</t>
  </si>
  <si>
    <t>Pedro Henrique Passos Costa</t>
  </si>
  <si>
    <t>Contratação existente e vigente até 29/01/2027</t>
  </si>
  <si>
    <t>1.65</t>
  </si>
  <si>
    <t>Locação de imóvel - Sede da Procuradoria Geral na Capital Federa - PCF/Brasilia</t>
  </si>
  <si>
    <t>não definida</t>
  </si>
  <si>
    <t>Indeterminado</t>
  </si>
  <si>
    <t>01/02/2024 (inicio da vigência contratual)</t>
  </si>
  <si>
    <t>Condomínio Ed. São Paulo (Antiga sede da PCF/Brasilia</t>
  </si>
  <si>
    <t>Condomínio Ed. Ruralbank (Arquivo Morto da PGE/ES)</t>
  </si>
  <si>
    <t>Prestação de serviços de suporte técnico - Sistema PABX</t>
  </si>
  <si>
    <t>02/01/2024 (inicio da vigência contratual)</t>
  </si>
  <si>
    <t>Francine Kampff Pimentel</t>
  </si>
  <si>
    <t>Prestação de serviços postais</t>
  </si>
  <si>
    <t>Prestação de serviços de cessão de mão de obra - limpeza e manutenção, copa recepção e artifice nas dependências do ed. sede da  PGE/ES</t>
  </si>
  <si>
    <t>Eliza Martins Silva</t>
  </si>
  <si>
    <t>Contrato corporativo SEGER</t>
  </si>
  <si>
    <t>Prestação de serviços de fornecimento de Internet para a PCF-Brasília</t>
  </si>
  <si>
    <t xml:space="preserve">Prestação de serviços de apoio administrativo - Termo de Adesão </t>
  </si>
  <si>
    <t>Prestação de serviços REDE METTRO-ES</t>
  </si>
  <si>
    <t>Fornecimento de Vale Transporte - GVBUS - Sistema Transcol - Servidores</t>
  </si>
  <si>
    <t>Fornecimento de Vale Transporte - GVBUS - Sistema Transcol - Serviço</t>
  </si>
  <si>
    <t>15/01/2025 (inicio vigência contratual)</t>
  </si>
  <si>
    <t>indeterminado</t>
  </si>
  <si>
    <t>Prestação de serviços de fornecimento de energia elétrica para o ed. sede da Procuradoria Geral do Estado do Espírito Santo (PGE/ES).</t>
  </si>
  <si>
    <t>Prestação de serviços de tratamento de aguia e esgoto para o ed. sede da Procuradoria Geral do Eatado (PGE/ES)</t>
  </si>
  <si>
    <t>Prestação de serviços de desinsetização do ed. sede da Procuradoria Geral do Estado (PGE/ES)</t>
  </si>
  <si>
    <t>Prestação de serviços de suporte técnico e sustentação - Sistema Divida Ativa</t>
  </si>
  <si>
    <t>Prestação de serviços de suporte técnico e sustentação - Sistema SAJ-Procuradorias - (PGE.Net)</t>
  </si>
  <si>
    <t>Prestação de serviços de leitura eletrônica de Diários Oficiais</t>
  </si>
  <si>
    <t>1.74</t>
  </si>
  <si>
    <t>Prestação de serviços de gestão da receita do FUNCAD</t>
  </si>
  <si>
    <t>Convênio</t>
  </si>
  <si>
    <t>Despesa realizada tanto pelo FUNCAD quanto pela PGE</t>
  </si>
  <si>
    <t>Pagamento de condominio de imovel próprio</t>
  </si>
  <si>
    <t>Condomínio do imóvel sede da Procuradoria Geral na Capital Federa - PCF/Brasilia Venâncio</t>
  </si>
  <si>
    <t>18/05/2025 (início da vigência contratual)</t>
  </si>
  <si>
    <t>22/06/2022 (início da vigência contratual)</t>
  </si>
  <si>
    <t>04/04/2025 (início da vigência contratual)</t>
  </si>
  <si>
    <t>16/12/2024 (início da vigência contratual)</t>
  </si>
  <si>
    <t>ID                                            PCA 2026</t>
  </si>
  <si>
    <t>UG</t>
  </si>
  <si>
    <t>FONTE</t>
  </si>
  <si>
    <t>GRUPO DESPESA</t>
  </si>
  <si>
    <t>VALOR</t>
  </si>
  <si>
    <t>VALOR TOTAL</t>
  </si>
  <si>
    <t>VALOT TOTAL CONSOLIDADO FUNCAD/PGE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</si>
</sst>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0" fillId="3" borderId="0" xfId="0" applyNumberFormat="1" applyFill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0" fillId="4" borderId="3" xfId="0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 wrapText="1"/>
    </xf>
    <xf numFmtId="49" fontId="0" fillId="4" borderId="16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49" fontId="3" fillId="5" borderId="2" xfId="0" applyNumberFormat="1" applyFont="1" applyFill="1" applyBorder="1" applyAlignment="1">
      <alignment horizontal="center" vertical="center" wrapText="1" shrinkToFit="1"/>
    </xf>
    <xf numFmtId="49" fontId="0" fillId="4" borderId="2" xfId="0" applyNumberForma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64" fontId="0" fillId="4" borderId="15" xfId="0" applyNumberForma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0" fillId="4" borderId="17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64" fontId="3" fillId="5" borderId="19" xfId="0" applyNumberFormat="1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49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9" xfId="0" applyFill="1" applyBorder="1" applyAlignment="1">
      <alignment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 wrapText="1"/>
    </xf>
    <xf numFmtId="49" fontId="0" fillId="4" borderId="20" xfId="0" applyNumberForma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49" fontId="3" fillId="5" borderId="15" xfId="0" applyNumberFormat="1" applyFont="1" applyFill="1" applyBorder="1" applyAlignment="1">
      <alignment horizontal="center" vertical="center"/>
    </xf>
    <xf numFmtId="49" fontId="0" fillId="5" borderId="15" xfId="0" applyNumberForma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 wrapText="1"/>
    </xf>
    <xf numFmtId="49" fontId="3" fillId="5" borderId="16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164" fontId="3" fillId="5" borderId="19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49" fontId="3" fillId="5" borderId="19" xfId="0" applyNumberFormat="1" applyFon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horizontal="center" vertical="center"/>
    </xf>
    <xf numFmtId="49" fontId="0" fillId="4" borderId="20" xfId="0" applyNumberForma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/>
    </xf>
    <xf numFmtId="49" fontId="3" fillId="5" borderId="16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left"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3" fillId="4" borderId="19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" fontId="0" fillId="5" borderId="1" xfId="1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4" fontId="0" fillId="4" borderId="19" xfId="0" applyNumberFormat="1" applyFill="1" applyBorder="1" applyAlignment="1">
      <alignment vertical="center"/>
    </xf>
    <xf numFmtId="4" fontId="3" fillId="5" borderId="15" xfId="0" applyNumberFormat="1" applyFon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4" fontId="0" fillId="5" borderId="15" xfId="0" applyNumberFormat="1" applyFill="1" applyBorder="1" applyAlignment="1">
      <alignment vertical="center"/>
    </xf>
    <xf numFmtId="4" fontId="3" fillId="5" borderId="1" xfId="1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righ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" fontId="4" fillId="4" borderId="13" xfId="0" applyNumberFormat="1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quotePrefix="1" applyFont="1" applyFill="1" applyBorder="1" applyAlignment="1">
      <alignment horizontal="center" vertical="center" wrapText="1"/>
    </xf>
    <xf numFmtId="0" fontId="1" fillId="2" borderId="19" xfId="0" quotePrefix="1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right" vertical="center"/>
    </xf>
    <xf numFmtId="164" fontId="0" fillId="0" borderId="0" xfId="0" applyNumberFormat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1" fillId="5" borderId="3" xfId="0" applyFont="1" applyFill="1" applyBorder="1"/>
    <xf numFmtId="0" fontId="1" fillId="5" borderId="2" xfId="0" applyFont="1" applyFill="1" applyBorder="1"/>
    <xf numFmtId="0" fontId="0" fillId="4" borderId="3" xfId="0" applyFill="1" applyBorder="1"/>
    <xf numFmtId="0" fontId="0" fillId="5" borderId="3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1" fillId="5" borderId="18" xfId="0" applyFont="1" applyFill="1" applyBorder="1"/>
    <xf numFmtId="0" fontId="1" fillId="5" borderId="20" xfId="0" applyFont="1" applyFill="1" applyBorder="1"/>
    <xf numFmtId="0" fontId="0" fillId="4" borderId="27" xfId="0" applyFill="1" applyBorder="1"/>
    <xf numFmtId="0" fontId="0" fillId="4" borderId="28" xfId="0" applyFill="1" applyBorder="1" applyAlignment="1">
      <alignment horizontal="right"/>
    </xf>
    <xf numFmtId="0" fontId="0" fillId="5" borderId="27" xfId="0" applyFill="1" applyBorder="1"/>
    <xf numFmtId="0" fontId="0" fillId="5" borderId="28" xfId="0" applyFill="1" applyBorder="1" applyAlignment="1">
      <alignment horizontal="right"/>
    </xf>
    <xf numFmtId="0" fontId="1" fillId="4" borderId="18" xfId="0" applyFont="1" applyFill="1" applyBorder="1"/>
    <xf numFmtId="164" fontId="1" fillId="4" borderId="20" xfId="0" applyNumberFormat="1" applyFont="1" applyFill="1" applyBorder="1"/>
    <xf numFmtId="0" fontId="1" fillId="4" borderId="1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9" xfId="0" applyFont="1" applyFill="1" applyBorder="1"/>
    <xf numFmtId="164" fontId="1" fillId="4" borderId="30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4" zoomScale="70" zoomScaleNormal="70" zoomScaleSheetLayoutView="85" workbookViewId="0">
      <pane xSplit="3" ySplit="1" topLeftCell="D80" activePane="bottomRight" state="frozen"/>
      <selection activeCell="A4" sqref="A4"/>
      <selection pane="topRight" activeCell="D4" sqref="D4"/>
      <selection pane="bottomLeft" activeCell="A5" sqref="A5"/>
      <selection pane="bottomRight" activeCell="M87" sqref="M87"/>
    </sheetView>
  </sheetViews>
  <sheetFormatPr defaultColWidth="9.140625" defaultRowHeight="15" x14ac:dyDescent="0.25"/>
  <cols>
    <col min="1" max="1" width="11.85546875" style="4" customWidth="1"/>
    <col min="2" max="2" width="24.140625" style="4" customWidth="1"/>
    <col min="3" max="3" width="78.85546875" style="4" customWidth="1"/>
    <col min="4" max="4" width="26.140625" style="6" customWidth="1"/>
    <col min="5" max="5" width="25.42578125" style="6" customWidth="1"/>
    <col min="6" max="6" width="25.42578125" style="6" hidden="1" customWidth="1"/>
    <col min="7" max="7" width="25" style="127" customWidth="1"/>
    <col min="8" max="8" width="9.5703125" style="3" hidden="1" customWidth="1"/>
    <col min="9" max="9" width="29" style="13" customWidth="1"/>
    <col min="10" max="10" width="23.42578125" style="13" hidden="1" customWidth="1"/>
    <col min="11" max="11" width="29" style="13" customWidth="1"/>
    <col min="12" max="13" width="29" style="66" customWidth="1"/>
    <col min="14" max="14" width="29" style="67" customWidth="1"/>
    <col min="15" max="15" width="29" style="3" customWidth="1"/>
    <col min="16" max="16" width="29" style="5" customWidth="1"/>
    <col min="17" max="17" width="29" style="14" customWidth="1"/>
    <col min="18" max="16384" width="9.140625" style="2"/>
  </cols>
  <sheetData>
    <row r="1" spans="1:17" ht="48.75" customHeight="1" thickBot="1" x14ac:dyDescent="0.3">
      <c r="A1" s="162" t="s">
        <v>0</v>
      </c>
      <c r="B1" s="162"/>
      <c r="C1" s="162"/>
      <c r="D1" s="162"/>
      <c r="E1" s="162"/>
      <c r="F1" s="162"/>
      <c r="G1" s="163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ht="30" customHeight="1" x14ac:dyDescent="0.25">
      <c r="A2" s="150" t="s">
        <v>54</v>
      </c>
      <c r="B2" s="151"/>
      <c r="C2" s="151"/>
      <c r="D2" s="151"/>
      <c r="E2" s="151"/>
      <c r="F2" s="151"/>
      <c r="G2" s="152"/>
      <c r="H2" s="151"/>
      <c r="I2" s="151"/>
      <c r="J2" s="151"/>
      <c r="K2" s="151"/>
      <c r="L2" s="151"/>
      <c r="M2" s="151"/>
      <c r="N2" s="151"/>
      <c r="O2" s="151"/>
      <c r="P2" s="151"/>
      <c r="Q2" s="153"/>
    </row>
    <row r="3" spans="1:17" ht="30" customHeight="1" x14ac:dyDescent="0.25">
      <c r="A3" s="154" t="s">
        <v>8</v>
      </c>
      <c r="B3" s="155"/>
      <c r="C3" s="155"/>
      <c r="D3" s="155"/>
      <c r="E3" s="155"/>
      <c r="F3" s="155"/>
      <c r="G3" s="156"/>
      <c r="H3" s="155"/>
      <c r="I3" s="155"/>
      <c r="J3" s="155"/>
      <c r="K3" s="155"/>
      <c r="L3" s="155"/>
      <c r="M3" s="155"/>
      <c r="N3" s="155"/>
      <c r="O3" s="155"/>
      <c r="P3" s="155"/>
      <c r="Q3" s="157"/>
    </row>
    <row r="4" spans="1:17" ht="30" customHeight="1" thickBot="1" x14ac:dyDescent="0.3">
      <c r="A4" s="158" t="s">
        <v>9</v>
      </c>
      <c r="B4" s="159"/>
      <c r="C4" s="159"/>
      <c r="D4" s="159"/>
      <c r="E4" s="159"/>
      <c r="F4" s="159"/>
      <c r="G4" s="160"/>
      <c r="H4" s="159"/>
      <c r="I4" s="159"/>
      <c r="J4" s="159"/>
      <c r="K4" s="159"/>
      <c r="L4" s="159"/>
      <c r="M4" s="159"/>
      <c r="N4" s="159"/>
      <c r="O4" s="159"/>
      <c r="P4" s="159"/>
      <c r="Q4" s="161"/>
    </row>
    <row r="5" spans="1:17" ht="15.75" thickBot="1" x14ac:dyDescent="0.3"/>
    <row r="6" spans="1:17" s="1" customFormat="1" ht="73.5" customHeight="1" x14ac:dyDescent="0.25">
      <c r="A6" s="164" t="s">
        <v>281</v>
      </c>
      <c r="B6" s="166" t="s">
        <v>1</v>
      </c>
      <c r="C6" s="168" t="s">
        <v>10</v>
      </c>
      <c r="D6" s="166" t="s">
        <v>6</v>
      </c>
      <c r="E6" s="166" t="s">
        <v>2</v>
      </c>
      <c r="F6" s="80" t="s">
        <v>181</v>
      </c>
      <c r="G6" s="170" t="s">
        <v>233</v>
      </c>
      <c r="H6" s="81" t="s">
        <v>55</v>
      </c>
      <c r="I6" s="172" t="s">
        <v>4</v>
      </c>
      <c r="J6" s="81" t="s">
        <v>56</v>
      </c>
      <c r="K6" s="172" t="s">
        <v>3</v>
      </c>
      <c r="L6" s="141" t="s">
        <v>5</v>
      </c>
      <c r="M6" s="142"/>
      <c r="N6" s="143"/>
      <c r="O6" s="174" t="s">
        <v>235</v>
      </c>
      <c r="P6" s="172" t="s">
        <v>169</v>
      </c>
      <c r="Q6" s="176" t="s">
        <v>7</v>
      </c>
    </row>
    <row r="7" spans="1:17" s="1" customFormat="1" ht="51.75" customHeight="1" thickBot="1" x14ac:dyDescent="0.3">
      <c r="A7" s="165"/>
      <c r="B7" s="167"/>
      <c r="C7" s="169"/>
      <c r="D7" s="167"/>
      <c r="E7" s="167"/>
      <c r="F7" s="83"/>
      <c r="G7" s="171"/>
      <c r="H7" s="85"/>
      <c r="I7" s="173"/>
      <c r="J7" s="85"/>
      <c r="K7" s="173"/>
      <c r="L7" s="84" t="s">
        <v>236</v>
      </c>
      <c r="M7" s="84" t="s">
        <v>237</v>
      </c>
      <c r="N7" s="82" t="s">
        <v>238</v>
      </c>
      <c r="O7" s="175"/>
      <c r="P7" s="173"/>
      <c r="Q7" s="177"/>
    </row>
    <row r="8" spans="1:17" ht="60" customHeight="1" x14ac:dyDescent="0.25">
      <c r="A8" s="76" t="s">
        <v>14</v>
      </c>
      <c r="B8" s="28" t="s">
        <v>57</v>
      </c>
      <c r="C8" s="27" t="s">
        <v>124</v>
      </c>
      <c r="D8" s="28" t="s">
        <v>58</v>
      </c>
      <c r="E8" s="28">
        <v>40</v>
      </c>
      <c r="F8" s="50"/>
      <c r="G8" s="135">
        <v>2760000</v>
      </c>
      <c r="H8" s="29" t="s">
        <v>60</v>
      </c>
      <c r="I8" s="30" t="s">
        <v>165</v>
      </c>
      <c r="J8" s="33" t="s">
        <v>73</v>
      </c>
      <c r="K8" s="50" t="s">
        <v>234</v>
      </c>
      <c r="L8" s="29">
        <v>4</v>
      </c>
      <c r="M8" s="29">
        <v>90</v>
      </c>
      <c r="N8" s="29">
        <v>52</v>
      </c>
      <c r="O8" s="33" t="s">
        <v>64</v>
      </c>
      <c r="P8" s="31" t="s">
        <v>106</v>
      </c>
      <c r="Q8" s="32"/>
    </row>
    <row r="9" spans="1:17" ht="60" customHeight="1" x14ac:dyDescent="0.25">
      <c r="A9" s="26" t="s">
        <v>15</v>
      </c>
      <c r="B9" s="16" t="s">
        <v>57</v>
      </c>
      <c r="C9" s="17" t="s">
        <v>125</v>
      </c>
      <c r="D9" s="16" t="s">
        <v>59</v>
      </c>
      <c r="E9" s="16">
        <v>12</v>
      </c>
      <c r="F9" s="23"/>
      <c r="G9" s="128">
        <v>12000</v>
      </c>
      <c r="H9" s="18" t="s">
        <v>60</v>
      </c>
      <c r="I9" s="19" t="s">
        <v>174</v>
      </c>
      <c r="J9" s="20" t="s">
        <v>73</v>
      </c>
      <c r="K9" s="62" t="s">
        <v>166</v>
      </c>
      <c r="L9" s="42">
        <v>3</v>
      </c>
      <c r="M9" s="42">
        <v>90</v>
      </c>
      <c r="N9" s="42">
        <v>39</v>
      </c>
      <c r="O9" s="20" t="s">
        <v>105</v>
      </c>
      <c r="P9" s="21" t="s">
        <v>170</v>
      </c>
      <c r="Q9" s="37" t="s">
        <v>159</v>
      </c>
    </row>
    <row r="10" spans="1:17" ht="60" customHeight="1" x14ac:dyDescent="0.25">
      <c r="A10" s="25" t="s">
        <v>16</v>
      </c>
      <c r="B10" s="8" t="s">
        <v>57</v>
      </c>
      <c r="C10" s="9" t="s">
        <v>126</v>
      </c>
      <c r="D10" s="8" t="s">
        <v>58</v>
      </c>
      <c r="E10" s="8">
        <v>200</v>
      </c>
      <c r="F10" s="64"/>
      <c r="G10" s="129">
        <v>90000</v>
      </c>
      <c r="H10" s="10" t="s">
        <v>61</v>
      </c>
      <c r="I10" s="7" t="s">
        <v>174</v>
      </c>
      <c r="J10" s="12" t="s">
        <v>73</v>
      </c>
      <c r="K10" s="64" t="s">
        <v>234</v>
      </c>
      <c r="L10" s="10">
        <v>3</v>
      </c>
      <c r="M10" s="10">
        <v>90</v>
      </c>
      <c r="N10" s="10">
        <v>30</v>
      </c>
      <c r="O10" s="12" t="s">
        <v>105</v>
      </c>
      <c r="P10" s="11" t="s">
        <v>107</v>
      </c>
      <c r="Q10" s="38" t="s">
        <v>160</v>
      </c>
    </row>
    <row r="11" spans="1:17" ht="60" customHeight="1" x14ac:dyDescent="0.25">
      <c r="A11" s="26" t="s">
        <v>17</v>
      </c>
      <c r="B11" s="16" t="s">
        <v>57</v>
      </c>
      <c r="C11" s="17" t="s">
        <v>127</v>
      </c>
      <c r="D11" s="16" t="s">
        <v>58</v>
      </c>
      <c r="E11" s="16">
        <v>120</v>
      </c>
      <c r="F11" s="23"/>
      <c r="G11" s="128">
        <v>24000</v>
      </c>
      <c r="H11" s="18" t="s">
        <v>62</v>
      </c>
      <c r="I11" s="19" t="s">
        <v>175</v>
      </c>
      <c r="J11" s="20" t="s">
        <v>73</v>
      </c>
      <c r="K11" s="62" t="s">
        <v>234</v>
      </c>
      <c r="L11" s="42">
        <v>3</v>
      </c>
      <c r="M11" s="42">
        <v>90</v>
      </c>
      <c r="N11" s="42">
        <v>40</v>
      </c>
      <c r="O11" s="20" t="s">
        <v>105</v>
      </c>
      <c r="P11" s="56" t="s">
        <v>107</v>
      </c>
      <c r="Q11" s="58"/>
    </row>
    <row r="12" spans="1:17" ht="60" customHeight="1" x14ac:dyDescent="0.25">
      <c r="A12" s="25" t="s">
        <v>18</v>
      </c>
      <c r="B12" s="8" t="s">
        <v>57</v>
      </c>
      <c r="C12" s="9" t="s">
        <v>128</v>
      </c>
      <c r="D12" s="8" t="s">
        <v>58</v>
      </c>
      <c r="E12" s="8">
        <v>6</v>
      </c>
      <c r="F12" s="64"/>
      <c r="G12" s="129">
        <v>1200</v>
      </c>
      <c r="H12" s="10" t="s">
        <v>62</v>
      </c>
      <c r="I12" s="7" t="s">
        <v>176</v>
      </c>
      <c r="J12" s="12" t="s">
        <v>67</v>
      </c>
      <c r="K12" s="64" t="s">
        <v>234</v>
      </c>
      <c r="L12" s="10">
        <v>3</v>
      </c>
      <c r="M12" s="10">
        <v>90</v>
      </c>
      <c r="N12" s="10">
        <v>40</v>
      </c>
      <c r="O12" s="12" t="s">
        <v>105</v>
      </c>
      <c r="P12" s="52" t="s">
        <v>107</v>
      </c>
      <c r="Q12" s="15"/>
    </row>
    <row r="13" spans="1:17" ht="60" customHeight="1" x14ac:dyDescent="0.25">
      <c r="A13" s="55" t="s">
        <v>109</v>
      </c>
      <c r="B13" s="40" t="s">
        <v>57</v>
      </c>
      <c r="C13" s="49" t="s">
        <v>129</v>
      </c>
      <c r="D13" s="40" t="s">
        <v>58</v>
      </c>
      <c r="E13" s="40">
        <v>700</v>
      </c>
      <c r="F13" s="62"/>
      <c r="G13" s="138">
        <v>400000</v>
      </c>
      <c r="H13" s="42" t="s">
        <v>60</v>
      </c>
      <c r="I13" s="43" t="s">
        <v>177</v>
      </c>
      <c r="J13" s="47" t="s">
        <v>73</v>
      </c>
      <c r="K13" s="62" t="s">
        <v>234</v>
      </c>
      <c r="L13" s="42">
        <v>3</v>
      </c>
      <c r="M13" s="42">
        <v>90</v>
      </c>
      <c r="N13" s="42">
        <v>40</v>
      </c>
      <c r="O13" s="47" t="s">
        <v>64</v>
      </c>
      <c r="P13" s="56" t="s">
        <v>107</v>
      </c>
      <c r="Q13" s="57" t="s">
        <v>161</v>
      </c>
    </row>
    <row r="14" spans="1:17" ht="60" customHeight="1" x14ac:dyDescent="0.25">
      <c r="A14" s="51" t="s">
        <v>19</v>
      </c>
      <c r="B14" s="41" t="s">
        <v>57</v>
      </c>
      <c r="C14" s="48" t="s">
        <v>130</v>
      </c>
      <c r="D14" s="41" t="s">
        <v>58</v>
      </c>
      <c r="E14" s="41">
        <v>120</v>
      </c>
      <c r="F14" s="61"/>
      <c r="G14" s="133">
        <v>792000</v>
      </c>
      <c r="H14" s="44" t="s">
        <v>60</v>
      </c>
      <c r="I14" s="45" t="s">
        <v>178</v>
      </c>
      <c r="J14" s="46" t="s">
        <v>73</v>
      </c>
      <c r="K14" s="64" t="s">
        <v>234</v>
      </c>
      <c r="L14" s="10">
        <v>4</v>
      </c>
      <c r="M14" s="10">
        <v>90</v>
      </c>
      <c r="N14" s="10">
        <v>52</v>
      </c>
      <c r="O14" s="46" t="s">
        <v>64</v>
      </c>
      <c r="P14" s="11" t="s">
        <v>106</v>
      </c>
      <c r="Q14" s="53" t="s">
        <v>162</v>
      </c>
    </row>
    <row r="15" spans="1:17" ht="60" customHeight="1" x14ac:dyDescent="0.25">
      <c r="A15" s="55" t="s">
        <v>20</v>
      </c>
      <c r="B15" s="40" t="s">
        <v>57</v>
      </c>
      <c r="C15" s="49" t="s">
        <v>131</v>
      </c>
      <c r="D15" s="40" t="s">
        <v>58</v>
      </c>
      <c r="E15" s="40">
        <v>430</v>
      </c>
      <c r="F15" s="62"/>
      <c r="G15" s="138">
        <v>2810050</v>
      </c>
      <c r="H15" s="42" t="s">
        <v>60</v>
      </c>
      <c r="I15" s="43" t="s">
        <v>178</v>
      </c>
      <c r="J15" s="47" t="s">
        <v>73</v>
      </c>
      <c r="K15" s="62" t="s">
        <v>234</v>
      </c>
      <c r="L15" s="42">
        <v>4</v>
      </c>
      <c r="M15" s="42">
        <v>90</v>
      </c>
      <c r="N15" s="42">
        <v>52</v>
      </c>
      <c r="O15" s="47" t="s">
        <v>64</v>
      </c>
      <c r="P15" s="21" t="s">
        <v>107</v>
      </c>
      <c r="Q15" s="39" t="s">
        <v>162</v>
      </c>
    </row>
    <row r="16" spans="1:17" ht="60" customHeight="1" x14ac:dyDescent="0.25">
      <c r="A16" s="51" t="s">
        <v>21</v>
      </c>
      <c r="B16" s="41" t="s">
        <v>57</v>
      </c>
      <c r="C16" s="48" t="s">
        <v>132</v>
      </c>
      <c r="D16" s="41" t="s">
        <v>58</v>
      </c>
      <c r="E16" s="41">
        <v>300</v>
      </c>
      <c r="F16" s="61">
        <v>950000</v>
      </c>
      <c r="G16" s="133">
        <v>200000</v>
      </c>
      <c r="H16" s="44" t="s">
        <v>62</v>
      </c>
      <c r="I16" s="45" t="s">
        <v>175</v>
      </c>
      <c r="J16" s="46" t="s">
        <v>73</v>
      </c>
      <c r="K16" s="64" t="s">
        <v>234</v>
      </c>
      <c r="L16" s="10">
        <v>3</v>
      </c>
      <c r="M16" s="10">
        <v>90</v>
      </c>
      <c r="N16" s="10">
        <v>40</v>
      </c>
      <c r="O16" s="46" t="s">
        <v>64</v>
      </c>
      <c r="P16" s="11" t="s">
        <v>106</v>
      </c>
      <c r="Q16" s="15"/>
    </row>
    <row r="17" spans="1:17" ht="60" customHeight="1" x14ac:dyDescent="0.25">
      <c r="A17" s="26" t="s">
        <v>22</v>
      </c>
      <c r="B17" s="16" t="s">
        <v>57</v>
      </c>
      <c r="C17" s="17" t="s">
        <v>133</v>
      </c>
      <c r="D17" s="16" t="s">
        <v>58</v>
      </c>
      <c r="E17" s="16">
        <v>20</v>
      </c>
      <c r="F17" s="23"/>
      <c r="G17" s="128">
        <v>800000</v>
      </c>
      <c r="H17" s="18" t="s">
        <v>61</v>
      </c>
      <c r="I17" s="19" t="s">
        <v>178</v>
      </c>
      <c r="J17" s="20" t="s">
        <v>73</v>
      </c>
      <c r="K17" s="62" t="s">
        <v>234</v>
      </c>
      <c r="L17" s="42">
        <v>4</v>
      </c>
      <c r="M17" s="42">
        <v>90</v>
      </c>
      <c r="N17" s="42">
        <v>52</v>
      </c>
      <c r="O17" s="20" t="s">
        <v>64</v>
      </c>
      <c r="P17" s="56" t="s">
        <v>106</v>
      </c>
      <c r="Q17" s="39" t="s">
        <v>163</v>
      </c>
    </row>
    <row r="18" spans="1:17" ht="60" customHeight="1" x14ac:dyDescent="0.25">
      <c r="A18" s="25" t="s">
        <v>110</v>
      </c>
      <c r="B18" s="8" t="s">
        <v>57</v>
      </c>
      <c r="C18" s="9" t="s">
        <v>134</v>
      </c>
      <c r="D18" s="8" t="s">
        <v>58</v>
      </c>
      <c r="E18" s="8">
        <v>300</v>
      </c>
      <c r="F18" s="64"/>
      <c r="G18" s="129">
        <v>35000</v>
      </c>
      <c r="H18" s="10" t="s">
        <v>61</v>
      </c>
      <c r="I18" s="7" t="s">
        <v>178</v>
      </c>
      <c r="J18" s="46" t="s">
        <v>73</v>
      </c>
      <c r="K18" s="64" t="s">
        <v>234</v>
      </c>
      <c r="L18" s="10">
        <v>3</v>
      </c>
      <c r="M18" s="10">
        <v>90</v>
      </c>
      <c r="N18" s="10">
        <v>30</v>
      </c>
      <c r="O18" s="12" t="s">
        <v>105</v>
      </c>
      <c r="P18" s="52" t="s">
        <v>107</v>
      </c>
      <c r="Q18" s="38" t="s">
        <v>164</v>
      </c>
    </row>
    <row r="19" spans="1:17" ht="84.75" customHeight="1" x14ac:dyDescent="0.25">
      <c r="A19" s="55" t="s">
        <v>23</v>
      </c>
      <c r="B19" s="16" t="s">
        <v>154</v>
      </c>
      <c r="C19" s="49" t="s">
        <v>137</v>
      </c>
      <c r="D19" s="40" t="s">
        <v>58</v>
      </c>
      <c r="E19" s="40">
        <v>1</v>
      </c>
      <c r="F19" s="62"/>
      <c r="G19" s="128">
        <v>20000</v>
      </c>
      <c r="H19" s="18" t="s">
        <v>62</v>
      </c>
      <c r="I19" s="19" t="s">
        <v>177</v>
      </c>
      <c r="J19" s="47" t="s">
        <v>67</v>
      </c>
      <c r="K19" s="62" t="s">
        <v>234</v>
      </c>
      <c r="L19" s="42">
        <v>4</v>
      </c>
      <c r="M19" s="42">
        <v>90</v>
      </c>
      <c r="N19" s="42">
        <v>52</v>
      </c>
      <c r="O19" s="47" t="s">
        <v>64</v>
      </c>
      <c r="P19" s="56" t="s">
        <v>108</v>
      </c>
      <c r="Q19" s="58"/>
    </row>
    <row r="20" spans="1:17" ht="60" customHeight="1" x14ac:dyDescent="0.25">
      <c r="A20" s="51" t="s">
        <v>24</v>
      </c>
      <c r="B20" s="8" t="s">
        <v>154</v>
      </c>
      <c r="C20" s="48" t="s">
        <v>135</v>
      </c>
      <c r="D20" s="8" t="s">
        <v>58</v>
      </c>
      <c r="E20" s="41">
        <v>1</v>
      </c>
      <c r="F20" s="61"/>
      <c r="G20" s="129">
        <v>4600</v>
      </c>
      <c r="H20" s="10" t="s">
        <v>60</v>
      </c>
      <c r="I20" s="7" t="s">
        <v>182</v>
      </c>
      <c r="J20" s="46" t="s">
        <v>67</v>
      </c>
      <c r="K20" s="64" t="s">
        <v>234</v>
      </c>
      <c r="L20" s="10">
        <v>3</v>
      </c>
      <c r="M20" s="10">
        <v>90</v>
      </c>
      <c r="N20" s="10">
        <v>30</v>
      </c>
      <c r="O20" s="46" t="s">
        <v>64</v>
      </c>
      <c r="P20" s="11" t="s">
        <v>106</v>
      </c>
      <c r="Q20" s="54"/>
    </row>
    <row r="21" spans="1:17" ht="60" customHeight="1" x14ac:dyDescent="0.25">
      <c r="A21" s="55" t="s">
        <v>111</v>
      </c>
      <c r="B21" s="40" t="s">
        <v>63</v>
      </c>
      <c r="C21" s="49" t="s">
        <v>136</v>
      </c>
      <c r="D21" s="40" t="s">
        <v>58</v>
      </c>
      <c r="E21" s="40">
        <v>1</v>
      </c>
      <c r="F21" s="62"/>
      <c r="G21" s="132">
        <v>500000</v>
      </c>
      <c r="H21" s="43" t="s">
        <v>66</v>
      </c>
      <c r="I21" s="43" t="s">
        <v>178</v>
      </c>
      <c r="J21" s="47" t="s">
        <v>68</v>
      </c>
      <c r="K21" s="62" t="s">
        <v>234</v>
      </c>
      <c r="L21" s="42">
        <v>3</v>
      </c>
      <c r="M21" s="42">
        <v>90</v>
      </c>
      <c r="N21" s="42" t="s">
        <v>240</v>
      </c>
      <c r="O21" s="47" t="s">
        <v>64</v>
      </c>
      <c r="P21" s="21" t="s">
        <v>107</v>
      </c>
      <c r="Q21" s="57" t="s">
        <v>65</v>
      </c>
    </row>
    <row r="22" spans="1:17" ht="60" customHeight="1" x14ac:dyDescent="0.25">
      <c r="A22" s="51" t="s">
        <v>112</v>
      </c>
      <c r="B22" s="8" t="s">
        <v>155</v>
      </c>
      <c r="C22" s="9" t="s">
        <v>69</v>
      </c>
      <c r="D22" s="8" t="s">
        <v>58</v>
      </c>
      <c r="E22" s="41">
        <v>1</v>
      </c>
      <c r="F22" s="61">
        <v>400000</v>
      </c>
      <c r="G22" s="129">
        <v>200000</v>
      </c>
      <c r="H22" s="10" t="s">
        <v>60</v>
      </c>
      <c r="I22" s="7" t="s">
        <v>177</v>
      </c>
      <c r="J22" s="12" t="s">
        <v>68</v>
      </c>
      <c r="K22" s="64" t="s">
        <v>234</v>
      </c>
      <c r="L22" s="10">
        <v>3</v>
      </c>
      <c r="M22" s="10">
        <v>90</v>
      </c>
      <c r="N22" s="10">
        <v>35</v>
      </c>
      <c r="O22" s="46" t="s">
        <v>64</v>
      </c>
      <c r="P22" s="11" t="s">
        <v>106</v>
      </c>
      <c r="Q22" s="54"/>
    </row>
    <row r="23" spans="1:17" ht="60" customHeight="1" x14ac:dyDescent="0.25">
      <c r="A23" s="55" t="s">
        <v>113</v>
      </c>
      <c r="B23" s="16" t="s">
        <v>155</v>
      </c>
      <c r="C23" s="17" t="s">
        <v>70</v>
      </c>
      <c r="D23" s="40" t="s">
        <v>58</v>
      </c>
      <c r="E23" s="40">
        <v>1</v>
      </c>
      <c r="F23" s="62">
        <v>300000</v>
      </c>
      <c r="G23" s="128">
        <v>50000</v>
      </c>
      <c r="H23" s="18" t="s">
        <v>60</v>
      </c>
      <c r="I23" s="19" t="s">
        <v>178</v>
      </c>
      <c r="J23" s="47" t="s">
        <v>68</v>
      </c>
      <c r="K23" s="62" t="s">
        <v>234</v>
      </c>
      <c r="L23" s="42">
        <v>3</v>
      </c>
      <c r="M23" s="42">
        <v>90</v>
      </c>
      <c r="N23" s="42">
        <v>35</v>
      </c>
      <c r="O23" s="47" t="s">
        <v>64</v>
      </c>
      <c r="P23" s="21" t="s">
        <v>106</v>
      </c>
      <c r="Q23" s="58"/>
    </row>
    <row r="24" spans="1:17" ht="60" customHeight="1" x14ac:dyDescent="0.25">
      <c r="A24" s="51" t="s">
        <v>25</v>
      </c>
      <c r="B24" s="8" t="s">
        <v>155</v>
      </c>
      <c r="C24" s="9" t="s">
        <v>71</v>
      </c>
      <c r="D24" s="8" t="s">
        <v>58</v>
      </c>
      <c r="E24" s="41">
        <v>1</v>
      </c>
      <c r="F24" s="12">
        <v>100000</v>
      </c>
      <c r="G24" s="129">
        <v>50000</v>
      </c>
      <c r="H24" s="10" t="s">
        <v>60</v>
      </c>
      <c r="I24" s="7" t="s">
        <v>177</v>
      </c>
      <c r="J24" s="12" t="s">
        <v>68</v>
      </c>
      <c r="K24" s="64" t="s">
        <v>234</v>
      </c>
      <c r="L24" s="10">
        <v>3</v>
      </c>
      <c r="M24" s="10">
        <v>90</v>
      </c>
      <c r="N24" s="10">
        <v>35</v>
      </c>
      <c r="O24" s="46" t="s">
        <v>64</v>
      </c>
      <c r="P24" s="52" t="s">
        <v>106</v>
      </c>
      <c r="Q24" s="54"/>
    </row>
    <row r="25" spans="1:17" s="68" customFormat="1" ht="60" customHeight="1" x14ac:dyDescent="0.25">
      <c r="A25" s="26" t="s">
        <v>26</v>
      </c>
      <c r="B25" s="16" t="s">
        <v>156</v>
      </c>
      <c r="C25" s="17" t="s">
        <v>123</v>
      </c>
      <c r="D25" s="16" t="s">
        <v>59</v>
      </c>
      <c r="E25" s="16">
        <v>24</v>
      </c>
      <c r="F25" s="20"/>
      <c r="G25" s="128">
        <v>46836.84</v>
      </c>
      <c r="H25" s="19" t="s">
        <v>72</v>
      </c>
      <c r="I25" s="19" t="s">
        <v>183</v>
      </c>
      <c r="J25" s="20" t="s">
        <v>73</v>
      </c>
      <c r="K25" s="23" t="s">
        <v>166</v>
      </c>
      <c r="L25" s="18">
        <v>3</v>
      </c>
      <c r="M25" s="18">
        <v>90</v>
      </c>
      <c r="N25" s="18">
        <v>39</v>
      </c>
      <c r="O25" s="20" t="s">
        <v>105</v>
      </c>
      <c r="P25" s="21" t="s">
        <v>171</v>
      </c>
      <c r="Q25" s="58"/>
    </row>
    <row r="26" spans="1:17" ht="60" customHeight="1" thickBot="1" x14ac:dyDescent="0.3">
      <c r="A26" s="90" t="s">
        <v>114</v>
      </c>
      <c r="B26" s="91" t="s">
        <v>156</v>
      </c>
      <c r="C26" s="92" t="s">
        <v>74</v>
      </c>
      <c r="D26" s="91" t="s">
        <v>59</v>
      </c>
      <c r="E26" s="91">
        <v>30</v>
      </c>
      <c r="F26" s="93">
        <v>420864</v>
      </c>
      <c r="G26" s="130">
        <f>420864/30*12</f>
        <v>168345.59999999998</v>
      </c>
      <c r="H26" s="94" t="s">
        <v>72</v>
      </c>
      <c r="I26" s="95" t="s">
        <v>182</v>
      </c>
      <c r="J26" s="96" t="s">
        <v>73</v>
      </c>
      <c r="K26" s="97" t="s">
        <v>166</v>
      </c>
      <c r="L26" s="98">
        <v>3</v>
      </c>
      <c r="M26" s="98">
        <v>90</v>
      </c>
      <c r="N26" s="98">
        <v>40</v>
      </c>
      <c r="O26" s="96" t="s">
        <v>105</v>
      </c>
      <c r="P26" s="99" t="s">
        <v>172</v>
      </c>
      <c r="Q26" s="100"/>
    </row>
    <row r="27" spans="1:17" ht="60" customHeight="1" x14ac:dyDescent="0.25">
      <c r="A27" s="101" t="s">
        <v>115</v>
      </c>
      <c r="B27" s="102" t="s">
        <v>156</v>
      </c>
      <c r="C27" s="103" t="s">
        <v>75</v>
      </c>
      <c r="D27" s="102" t="s">
        <v>58</v>
      </c>
      <c r="E27" s="102">
        <v>1</v>
      </c>
      <c r="F27" s="104"/>
      <c r="G27" s="139">
        <v>15000</v>
      </c>
      <c r="H27" s="105" t="s">
        <v>66</v>
      </c>
      <c r="I27" s="106" t="s">
        <v>177</v>
      </c>
      <c r="J27" s="107" t="s">
        <v>68</v>
      </c>
      <c r="K27" s="108" t="s">
        <v>234</v>
      </c>
      <c r="L27" s="109">
        <v>3</v>
      </c>
      <c r="M27" s="109">
        <v>90</v>
      </c>
      <c r="N27" s="109">
        <v>40</v>
      </c>
      <c r="O27" s="107" t="s">
        <v>64</v>
      </c>
      <c r="P27" s="110" t="s">
        <v>106</v>
      </c>
      <c r="Q27" s="111"/>
    </row>
    <row r="28" spans="1:17" ht="60" customHeight="1" x14ac:dyDescent="0.25">
      <c r="A28" s="25" t="s">
        <v>27</v>
      </c>
      <c r="B28" s="8" t="s">
        <v>179</v>
      </c>
      <c r="C28" s="9" t="s">
        <v>76</v>
      </c>
      <c r="D28" s="8" t="s">
        <v>59</v>
      </c>
      <c r="E28" s="8">
        <v>12</v>
      </c>
      <c r="F28" s="46">
        <v>1007200</v>
      </c>
      <c r="G28" s="133">
        <v>1007200</v>
      </c>
      <c r="H28" s="7" t="s">
        <v>72</v>
      </c>
      <c r="I28" s="45" t="s">
        <v>201</v>
      </c>
      <c r="J28" s="12" t="s">
        <v>68</v>
      </c>
      <c r="K28" s="64" t="s">
        <v>166</v>
      </c>
      <c r="L28" s="10">
        <v>3</v>
      </c>
      <c r="M28" s="10">
        <v>90</v>
      </c>
      <c r="N28" s="10">
        <v>40</v>
      </c>
      <c r="O28" s="12" t="s">
        <v>64</v>
      </c>
      <c r="P28" s="11" t="s">
        <v>180</v>
      </c>
      <c r="Q28" s="15"/>
    </row>
    <row r="29" spans="1:17" ht="60" customHeight="1" x14ac:dyDescent="0.25">
      <c r="A29" s="26" t="s">
        <v>28</v>
      </c>
      <c r="B29" s="16" t="s">
        <v>156</v>
      </c>
      <c r="C29" s="17" t="s">
        <v>77</v>
      </c>
      <c r="D29" s="16" t="s">
        <v>59</v>
      </c>
      <c r="E29" s="16">
        <v>24</v>
      </c>
      <c r="F29" s="20">
        <v>235000</v>
      </c>
      <c r="G29" s="128">
        <f>235000/2</f>
        <v>117500</v>
      </c>
      <c r="H29" s="19" t="s">
        <v>72</v>
      </c>
      <c r="I29" s="19" t="s">
        <v>182</v>
      </c>
      <c r="J29" s="20" t="s">
        <v>73</v>
      </c>
      <c r="K29" s="23" t="s">
        <v>166</v>
      </c>
      <c r="L29" s="18">
        <v>3</v>
      </c>
      <c r="M29" s="18">
        <v>90</v>
      </c>
      <c r="N29" s="18">
        <v>33</v>
      </c>
      <c r="O29" s="20" t="s">
        <v>64</v>
      </c>
      <c r="P29" s="21" t="s">
        <v>172</v>
      </c>
      <c r="Q29" s="39" t="s">
        <v>274</v>
      </c>
    </row>
    <row r="30" spans="1:17" ht="60" customHeight="1" x14ac:dyDescent="0.25">
      <c r="A30" s="51" t="s">
        <v>29</v>
      </c>
      <c r="B30" s="8" t="s">
        <v>156</v>
      </c>
      <c r="C30" s="48" t="s">
        <v>78</v>
      </c>
      <c r="D30" s="41" t="s">
        <v>59</v>
      </c>
      <c r="E30" s="41">
        <v>24</v>
      </c>
      <c r="F30" s="12">
        <v>400000</v>
      </c>
      <c r="G30" s="129">
        <f>400000/24*12</f>
        <v>200000</v>
      </c>
      <c r="H30" s="45" t="s">
        <v>72</v>
      </c>
      <c r="I30" s="7" t="s">
        <v>184</v>
      </c>
      <c r="J30" s="46" t="s">
        <v>73</v>
      </c>
      <c r="K30" s="64" t="s">
        <v>166</v>
      </c>
      <c r="L30" s="10">
        <v>3</v>
      </c>
      <c r="M30" s="10">
        <v>90</v>
      </c>
      <c r="N30" s="10">
        <v>33</v>
      </c>
      <c r="O30" s="46" t="s">
        <v>105</v>
      </c>
      <c r="P30" s="11" t="s">
        <v>106</v>
      </c>
      <c r="Q30" s="54"/>
    </row>
    <row r="31" spans="1:17" ht="60" customHeight="1" x14ac:dyDescent="0.25">
      <c r="A31" s="55" t="s">
        <v>30</v>
      </c>
      <c r="B31" s="16" t="s">
        <v>156</v>
      </c>
      <c r="C31" s="49" t="s">
        <v>79</v>
      </c>
      <c r="D31" s="40" t="s">
        <v>59</v>
      </c>
      <c r="E31" s="40">
        <v>24</v>
      </c>
      <c r="F31" s="20">
        <v>4740</v>
      </c>
      <c r="G31" s="128">
        <f>4740/24*12</f>
        <v>2370</v>
      </c>
      <c r="H31" s="43" t="s">
        <v>72</v>
      </c>
      <c r="I31" s="19" t="s">
        <v>185</v>
      </c>
      <c r="J31" s="47" t="s">
        <v>73</v>
      </c>
      <c r="K31" s="62" t="s">
        <v>166</v>
      </c>
      <c r="L31" s="42">
        <v>3</v>
      </c>
      <c r="M31" s="42">
        <v>90</v>
      </c>
      <c r="N31" s="42">
        <v>39</v>
      </c>
      <c r="O31" s="47" t="s">
        <v>105</v>
      </c>
      <c r="P31" s="56" t="s">
        <v>172</v>
      </c>
      <c r="Q31" s="58"/>
    </row>
    <row r="32" spans="1:17" ht="60" customHeight="1" x14ac:dyDescent="0.25">
      <c r="A32" s="51" t="s">
        <v>116</v>
      </c>
      <c r="B32" s="8" t="s">
        <v>156</v>
      </c>
      <c r="C32" s="48" t="s">
        <v>80</v>
      </c>
      <c r="D32" s="41" t="s">
        <v>59</v>
      </c>
      <c r="E32" s="41">
        <v>24</v>
      </c>
      <c r="F32" s="12">
        <v>600000</v>
      </c>
      <c r="G32" s="129">
        <v>300000</v>
      </c>
      <c r="H32" s="45" t="s">
        <v>72</v>
      </c>
      <c r="I32" s="7" t="s">
        <v>183</v>
      </c>
      <c r="J32" s="46" t="s">
        <v>73</v>
      </c>
      <c r="K32" s="64" t="s">
        <v>166</v>
      </c>
      <c r="L32" s="10">
        <v>3</v>
      </c>
      <c r="M32" s="10">
        <v>90</v>
      </c>
      <c r="N32" s="10">
        <v>37</v>
      </c>
      <c r="O32" s="46" t="s">
        <v>105</v>
      </c>
      <c r="P32" s="52" t="s">
        <v>173</v>
      </c>
      <c r="Q32" s="54"/>
    </row>
    <row r="33" spans="1:17" s="68" customFormat="1" ht="60" customHeight="1" x14ac:dyDescent="0.25">
      <c r="A33" s="26" t="s">
        <v>31</v>
      </c>
      <c r="B33" s="16" t="s">
        <v>156</v>
      </c>
      <c r="C33" s="17" t="s">
        <v>81</v>
      </c>
      <c r="D33" s="16" t="s">
        <v>59</v>
      </c>
      <c r="E33" s="16">
        <v>24</v>
      </c>
      <c r="F33" s="20"/>
      <c r="G33" s="128">
        <v>384999.6</v>
      </c>
      <c r="H33" s="19" t="s">
        <v>72</v>
      </c>
      <c r="I33" s="19" t="s">
        <v>199</v>
      </c>
      <c r="J33" s="20" t="s">
        <v>73</v>
      </c>
      <c r="K33" s="23" t="s">
        <v>166</v>
      </c>
      <c r="L33" s="18">
        <v>3</v>
      </c>
      <c r="M33" s="18">
        <v>90</v>
      </c>
      <c r="N33" s="18">
        <v>37</v>
      </c>
      <c r="O33" s="20" t="s">
        <v>105</v>
      </c>
      <c r="P33" s="21" t="s">
        <v>106</v>
      </c>
      <c r="Q33" s="58"/>
    </row>
    <row r="34" spans="1:17" ht="60" customHeight="1" x14ac:dyDescent="0.25">
      <c r="A34" s="51" t="s">
        <v>32</v>
      </c>
      <c r="B34" s="41" t="s">
        <v>63</v>
      </c>
      <c r="C34" s="48" t="s">
        <v>82</v>
      </c>
      <c r="D34" s="41" t="s">
        <v>89</v>
      </c>
      <c r="E34" s="41">
        <v>1</v>
      </c>
      <c r="F34" s="61"/>
      <c r="G34" s="131">
        <v>240000</v>
      </c>
      <c r="H34" s="45" t="s">
        <v>90</v>
      </c>
      <c r="I34" s="7" t="s">
        <v>184</v>
      </c>
      <c r="J34" s="46" t="s">
        <v>68</v>
      </c>
      <c r="K34" s="64" t="s">
        <v>234</v>
      </c>
      <c r="L34" s="10">
        <v>3</v>
      </c>
      <c r="M34" s="10">
        <v>90</v>
      </c>
      <c r="N34" s="10">
        <v>39</v>
      </c>
      <c r="O34" s="46" t="s">
        <v>64</v>
      </c>
      <c r="P34" s="11" t="s">
        <v>106</v>
      </c>
      <c r="Q34" s="54"/>
    </row>
    <row r="35" spans="1:17" ht="60" customHeight="1" x14ac:dyDescent="0.25">
      <c r="A35" s="55" t="s">
        <v>33</v>
      </c>
      <c r="B35" s="40" t="s">
        <v>63</v>
      </c>
      <c r="C35" s="49" t="s">
        <v>83</v>
      </c>
      <c r="D35" s="16" t="s">
        <v>89</v>
      </c>
      <c r="E35" s="16">
        <v>1</v>
      </c>
      <c r="F35" s="23"/>
      <c r="G35" s="132">
        <v>35000</v>
      </c>
      <c r="H35" s="43" t="s">
        <v>90</v>
      </c>
      <c r="I35" s="43" t="s">
        <v>183</v>
      </c>
      <c r="J35" s="47" t="s">
        <v>68</v>
      </c>
      <c r="K35" s="62" t="s">
        <v>234</v>
      </c>
      <c r="L35" s="42">
        <v>3</v>
      </c>
      <c r="M35" s="42">
        <v>90</v>
      </c>
      <c r="N35" s="42">
        <v>39</v>
      </c>
      <c r="O35" s="47" t="s">
        <v>64</v>
      </c>
      <c r="P35" s="21" t="s">
        <v>107</v>
      </c>
      <c r="Q35" s="58"/>
    </row>
    <row r="36" spans="1:17" ht="60" customHeight="1" x14ac:dyDescent="0.25">
      <c r="A36" s="51" t="s">
        <v>34</v>
      </c>
      <c r="B36" s="41" t="s">
        <v>63</v>
      </c>
      <c r="C36" s="48" t="s">
        <v>84</v>
      </c>
      <c r="D36" s="41" t="s">
        <v>89</v>
      </c>
      <c r="E36" s="41">
        <v>1</v>
      </c>
      <c r="F36" s="61"/>
      <c r="G36" s="131">
        <v>8000</v>
      </c>
      <c r="H36" s="45" t="s">
        <v>90</v>
      </c>
      <c r="I36" s="45" t="s">
        <v>177</v>
      </c>
      <c r="J36" s="46" t="s">
        <v>68</v>
      </c>
      <c r="K36" s="64" t="s">
        <v>234</v>
      </c>
      <c r="L36" s="10">
        <v>3</v>
      </c>
      <c r="M36" s="10">
        <v>90</v>
      </c>
      <c r="N36" s="10">
        <v>39</v>
      </c>
      <c r="O36" s="46" t="s">
        <v>64</v>
      </c>
      <c r="P36" s="11" t="s">
        <v>108</v>
      </c>
      <c r="Q36" s="54"/>
    </row>
    <row r="37" spans="1:17" ht="60" customHeight="1" x14ac:dyDescent="0.25">
      <c r="A37" s="55" t="s">
        <v>117</v>
      </c>
      <c r="B37" s="40" t="s">
        <v>158</v>
      </c>
      <c r="C37" s="49" t="s">
        <v>91</v>
      </c>
      <c r="D37" s="40" t="s">
        <v>58</v>
      </c>
      <c r="E37" s="16">
        <v>4</v>
      </c>
      <c r="F37" s="23"/>
      <c r="G37" s="132">
        <v>40000</v>
      </c>
      <c r="H37" s="43" t="s">
        <v>66</v>
      </c>
      <c r="I37" s="43" t="s">
        <v>178</v>
      </c>
      <c r="J37" s="47" t="s">
        <v>68</v>
      </c>
      <c r="K37" s="62" t="s">
        <v>234</v>
      </c>
      <c r="L37" s="42">
        <v>3</v>
      </c>
      <c r="M37" s="42">
        <v>90</v>
      </c>
      <c r="N37" s="42">
        <v>39</v>
      </c>
      <c r="O37" s="47" t="s">
        <v>64</v>
      </c>
      <c r="P37" s="56" t="s">
        <v>106</v>
      </c>
      <c r="Q37" s="58"/>
    </row>
    <row r="38" spans="1:17" ht="60" customHeight="1" x14ac:dyDescent="0.25">
      <c r="A38" s="51" t="s">
        <v>35</v>
      </c>
      <c r="B38" s="41" t="s">
        <v>158</v>
      </c>
      <c r="C38" s="48" t="s">
        <v>85</v>
      </c>
      <c r="D38" s="41" t="s">
        <v>58</v>
      </c>
      <c r="E38" s="41">
        <v>200</v>
      </c>
      <c r="F38" s="61"/>
      <c r="G38" s="131">
        <v>5000</v>
      </c>
      <c r="H38" s="45" t="s">
        <v>90</v>
      </c>
      <c r="I38" s="7" t="s">
        <v>178</v>
      </c>
      <c r="J38" s="46" t="s">
        <v>67</v>
      </c>
      <c r="K38" s="64" t="s">
        <v>234</v>
      </c>
      <c r="L38" s="10">
        <v>3</v>
      </c>
      <c r="M38" s="10">
        <v>90</v>
      </c>
      <c r="N38" s="10">
        <v>30</v>
      </c>
      <c r="O38" s="46" t="s">
        <v>105</v>
      </c>
      <c r="P38" s="52" t="s">
        <v>107</v>
      </c>
      <c r="Q38" s="54"/>
    </row>
    <row r="39" spans="1:17" ht="60" customHeight="1" x14ac:dyDescent="0.25">
      <c r="A39" s="26" t="s">
        <v>36</v>
      </c>
      <c r="B39" s="16" t="s">
        <v>158</v>
      </c>
      <c r="C39" s="17" t="s">
        <v>92</v>
      </c>
      <c r="D39" s="16" t="s">
        <v>58</v>
      </c>
      <c r="E39" s="16">
        <v>24</v>
      </c>
      <c r="F39" s="23"/>
      <c r="G39" s="140">
        <v>250000</v>
      </c>
      <c r="H39" s="19" t="s">
        <v>66</v>
      </c>
      <c r="I39" s="43" t="s">
        <v>178</v>
      </c>
      <c r="J39" s="20" t="s">
        <v>73</v>
      </c>
      <c r="K39" s="62" t="s">
        <v>234</v>
      </c>
      <c r="L39" s="42">
        <v>3</v>
      </c>
      <c r="M39" s="42">
        <v>90</v>
      </c>
      <c r="N39" s="42">
        <v>30</v>
      </c>
      <c r="O39" s="20" t="s">
        <v>64</v>
      </c>
      <c r="P39" s="56" t="s">
        <v>108</v>
      </c>
      <c r="Q39" s="22"/>
    </row>
    <row r="40" spans="1:17" ht="60" customHeight="1" x14ac:dyDescent="0.25">
      <c r="A40" s="51" t="s">
        <v>37</v>
      </c>
      <c r="B40" s="8" t="s">
        <v>156</v>
      </c>
      <c r="C40" s="48" t="s">
        <v>86</v>
      </c>
      <c r="D40" s="41" t="s">
        <v>58</v>
      </c>
      <c r="E40" s="41">
        <v>10</v>
      </c>
      <c r="F40" s="61"/>
      <c r="G40" s="131">
        <v>100000</v>
      </c>
      <c r="H40" s="45" t="s">
        <v>66</v>
      </c>
      <c r="I40" s="7" t="s">
        <v>186</v>
      </c>
      <c r="J40" s="46" t="s">
        <v>68</v>
      </c>
      <c r="K40" s="64" t="s">
        <v>234</v>
      </c>
      <c r="L40" s="10">
        <v>3</v>
      </c>
      <c r="M40" s="10">
        <v>90</v>
      </c>
      <c r="N40" s="10">
        <v>39</v>
      </c>
      <c r="O40" s="46" t="s">
        <v>64</v>
      </c>
      <c r="P40" s="11" t="s">
        <v>106</v>
      </c>
      <c r="Q40" s="54"/>
    </row>
    <row r="41" spans="1:17" ht="60" customHeight="1" x14ac:dyDescent="0.25">
      <c r="A41" s="55" t="s">
        <v>38</v>
      </c>
      <c r="B41" s="16" t="s">
        <v>156</v>
      </c>
      <c r="C41" s="49" t="s">
        <v>87</v>
      </c>
      <c r="D41" s="40" t="s">
        <v>59</v>
      </c>
      <c r="E41" s="40">
        <v>12</v>
      </c>
      <c r="F41" s="59">
        <v>2400000</v>
      </c>
      <c r="G41" s="132">
        <f>2400000/12*5</f>
        <v>1000000</v>
      </c>
      <c r="H41" s="43" t="s">
        <v>72</v>
      </c>
      <c r="I41" s="43" t="s">
        <v>175</v>
      </c>
      <c r="J41" s="47" t="s">
        <v>73</v>
      </c>
      <c r="K41" s="62" t="s">
        <v>234</v>
      </c>
      <c r="L41" s="42">
        <v>3</v>
      </c>
      <c r="M41" s="42">
        <v>90</v>
      </c>
      <c r="N41" s="42">
        <v>39</v>
      </c>
      <c r="O41" s="47" t="s">
        <v>105</v>
      </c>
      <c r="P41" s="21" t="s">
        <v>108</v>
      </c>
      <c r="Q41" s="58"/>
    </row>
    <row r="42" spans="1:17" ht="60" customHeight="1" x14ac:dyDescent="0.25">
      <c r="A42" s="51" t="s">
        <v>39</v>
      </c>
      <c r="B42" s="8" t="s">
        <v>156</v>
      </c>
      <c r="C42" s="48" t="s">
        <v>88</v>
      </c>
      <c r="D42" s="41" t="s">
        <v>58</v>
      </c>
      <c r="E42" s="41">
        <v>1</v>
      </c>
      <c r="F42" s="63">
        <v>2000000</v>
      </c>
      <c r="G42" s="131">
        <v>1000000</v>
      </c>
      <c r="H42" s="45" t="s">
        <v>72</v>
      </c>
      <c r="I42" s="7" t="s">
        <v>177</v>
      </c>
      <c r="J42" s="46" t="s">
        <v>73</v>
      </c>
      <c r="K42" s="64" t="s">
        <v>234</v>
      </c>
      <c r="L42" s="10">
        <v>3</v>
      </c>
      <c r="M42" s="10">
        <v>90</v>
      </c>
      <c r="N42" s="10">
        <v>39</v>
      </c>
      <c r="O42" s="46" t="s">
        <v>105</v>
      </c>
      <c r="P42" s="11" t="s">
        <v>108</v>
      </c>
      <c r="Q42" s="54"/>
    </row>
    <row r="43" spans="1:17" ht="60" customHeight="1" x14ac:dyDescent="0.25">
      <c r="A43" s="55" t="s">
        <v>40</v>
      </c>
      <c r="B43" s="40" t="s">
        <v>93</v>
      </c>
      <c r="C43" s="49" t="s">
        <v>94</v>
      </c>
      <c r="D43" s="40" t="s">
        <v>58</v>
      </c>
      <c r="E43" s="40">
        <v>1</v>
      </c>
      <c r="F43" s="62"/>
      <c r="G43" s="132">
        <v>62500</v>
      </c>
      <c r="H43" s="43" t="s">
        <v>66</v>
      </c>
      <c r="I43" s="43" t="s">
        <v>178</v>
      </c>
      <c r="J43" s="47" t="s">
        <v>68</v>
      </c>
      <c r="K43" s="62" t="s">
        <v>234</v>
      </c>
      <c r="L43" s="42">
        <v>3</v>
      </c>
      <c r="M43" s="42">
        <v>90</v>
      </c>
      <c r="N43" s="42">
        <v>39</v>
      </c>
      <c r="O43" s="47" t="s">
        <v>64</v>
      </c>
      <c r="P43" s="56" t="s">
        <v>106</v>
      </c>
      <c r="Q43" s="58"/>
    </row>
    <row r="44" spans="1:17" ht="60" customHeight="1" x14ac:dyDescent="0.25">
      <c r="A44" s="51" t="s">
        <v>41</v>
      </c>
      <c r="B44" s="41" t="s">
        <v>157</v>
      </c>
      <c r="C44" s="48" t="s">
        <v>138</v>
      </c>
      <c r="D44" s="41" t="s">
        <v>58</v>
      </c>
      <c r="E44" s="41">
        <v>1</v>
      </c>
      <c r="F44" s="61"/>
      <c r="G44" s="131">
        <v>1800</v>
      </c>
      <c r="H44" s="45" t="s">
        <v>66</v>
      </c>
      <c r="I44" s="7" t="s">
        <v>178</v>
      </c>
      <c r="J44" s="46" t="s">
        <v>68</v>
      </c>
      <c r="K44" s="64" t="s">
        <v>234</v>
      </c>
      <c r="L44" s="10">
        <v>3</v>
      </c>
      <c r="M44" s="10">
        <v>90</v>
      </c>
      <c r="N44" s="10">
        <v>39</v>
      </c>
      <c r="O44" s="46" t="s">
        <v>64</v>
      </c>
      <c r="P44" s="52" t="s">
        <v>107</v>
      </c>
      <c r="Q44" s="54"/>
    </row>
    <row r="45" spans="1:17" ht="60" customHeight="1" x14ac:dyDescent="0.25">
      <c r="A45" s="55" t="s">
        <v>42</v>
      </c>
      <c r="B45" s="16" t="s">
        <v>95</v>
      </c>
      <c r="C45" s="17" t="s">
        <v>139</v>
      </c>
      <c r="D45" s="16" t="s">
        <v>96</v>
      </c>
      <c r="E45" s="16">
        <v>900</v>
      </c>
      <c r="F45" s="23"/>
      <c r="G45" s="128">
        <v>150000</v>
      </c>
      <c r="H45" s="18" t="s">
        <v>60</v>
      </c>
      <c r="I45" s="19" t="s">
        <v>187</v>
      </c>
      <c r="J45" s="47" t="s">
        <v>73</v>
      </c>
      <c r="K45" s="62" t="s">
        <v>234</v>
      </c>
      <c r="L45" s="42">
        <v>3</v>
      </c>
      <c r="M45" s="42">
        <v>90</v>
      </c>
      <c r="N45" s="42">
        <v>30</v>
      </c>
      <c r="O45" s="47" t="s">
        <v>105</v>
      </c>
      <c r="P45" s="56" t="s">
        <v>108</v>
      </c>
      <c r="Q45" s="58"/>
    </row>
    <row r="46" spans="1:17" ht="60" customHeight="1" x14ac:dyDescent="0.25">
      <c r="A46" s="51" t="s">
        <v>43</v>
      </c>
      <c r="B46" s="41" t="s">
        <v>95</v>
      </c>
      <c r="C46" s="48" t="s">
        <v>140</v>
      </c>
      <c r="D46" s="41" t="s">
        <v>58</v>
      </c>
      <c r="E46" s="41">
        <v>500</v>
      </c>
      <c r="F46" s="61"/>
      <c r="G46" s="133">
        <v>64500</v>
      </c>
      <c r="H46" s="44" t="s">
        <v>60</v>
      </c>
      <c r="I46" s="45" t="s">
        <v>187</v>
      </c>
      <c r="J46" s="46" t="s">
        <v>73</v>
      </c>
      <c r="K46" s="64" t="s">
        <v>234</v>
      </c>
      <c r="L46" s="10">
        <v>3</v>
      </c>
      <c r="M46" s="10">
        <v>90</v>
      </c>
      <c r="N46" s="10">
        <v>30</v>
      </c>
      <c r="O46" s="46" t="s">
        <v>105</v>
      </c>
      <c r="P46" s="11" t="s">
        <v>108</v>
      </c>
      <c r="Q46" s="54"/>
    </row>
    <row r="47" spans="1:17" ht="60" customHeight="1" thickBot="1" x14ac:dyDescent="0.3">
      <c r="A47" s="112" t="s">
        <v>44</v>
      </c>
      <c r="B47" s="113" t="s">
        <v>95</v>
      </c>
      <c r="C47" s="114" t="s">
        <v>141</v>
      </c>
      <c r="D47" s="113" t="s">
        <v>97</v>
      </c>
      <c r="E47" s="113">
        <v>200</v>
      </c>
      <c r="F47" s="78"/>
      <c r="G47" s="134">
        <v>20000</v>
      </c>
      <c r="H47" s="116" t="s">
        <v>62</v>
      </c>
      <c r="I47" s="117" t="s">
        <v>177</v>
      </c>
      <c r="J47" s="115" t="s">
        <v>73</v>
      </c>
      <c r="K47" s="118" t="s">
        <v>234</v>
      </c>
      <c r="L47" s="79">
        <v>3</v>
      </c>
      <c r="M47" s="79">
        <v>90</v>
      </c>
      <c r="N47" s="79">
        <v>30</v>
      </c>
      <c r="O47" s="115" t="s">
        <v>105</v>
      </c>
      <c r="P47" s="119" t="s">
        <v>107</v>
      </c>
      <c r="Q47" s="120"/>
    </row>
    <row r="48" spans="1:17" ht="60" customHeight="1" x14ac:dyDescent="0.25">
      <c r="A48" s="76" t="s">
        <v>118</v>
      </c>
      <c r="B48" s="28" t="s">
        <v>95</v>
      </c>
      <c r="C48" s="27" t="s">
        <v>142</v>
      </c>
      <c r="D48" s="28" t="s">
        <v>98</v>
      </c>
      <c r="E48" s="28">
        <v>35</v>
      </c>
      <c r="F48" s="50"/>
      <c r="G48" s="135">
        <v>75000</v>
      </c>
      <c r="H48" s="29" t="s">
        <v>62</v>
      </c>
      <c r="I48" s="30" t="s">
        <v>185</v>
      </c>
      <c r="J48" s="33" t="s">
        <v>73</v>
      </c>
      <c r="K48" s="50" t="s">
        <v>234</v>
      </c>
      <c r="L48" s="29">
        <v>3</v>
      </c>
      <c r="M48" s="29">
        <v>90</v>
      </c>
      <c r="N48" s="29">
        <v>30</v>
      </c>
      <c r="O48" s="33" t="s">
        <v>105</v>
      </c>
      <c r="P48" s="31" t="s">
        <v>108</v>
      </c>
      <c r="Q48" s="32"/>
    </row>
    <row r="49" spans="1:17" ht="60" customHeight="1" x14ac:dyDescent="0.25">
      <c r="A49" s="26" t="s">
        <v>45</v>
      </c>
      <c r="B49" s="16" t="s">
        <v>95</v>
      </c>
      <c r="C49" s="17" t="s">
        <v>143</v>
      </c>
      <c r="D49" s="16" t="s">
        <v>58</v>
      </c>
      <c r="E49" s="16">
        <v>62</v>
      </c>
      <c r="F49" s="23"/>
      <c r="G49" s="128">
        <v>5000</v>
      </c>
      <c r="H49" s="18" t="s">
        <v>60</v>
      </c>
      <c r="I49" s="19" t="s">
        <v>175</v>
      </c>
      <c r="J49" s="20" t="s">
        <v>73</v>
      </c>
      <c r="K49" s="62" t="s">
        <v>234</v>
      </c>
      <c r="L49" s="42">
        <v>3</v>
      </c>
      <c r="M49" s="42">
        <v>90</v>
      </c>
      <c r="N49" s="42">
        <v>39</v>
      </c>
      <c r="O49" s="20" t="s">
        <v>105</v>
      </c>
      <c r="P49" s="56" t="s">
        <v>106</v>
      </c>
      <c r="Q49" s="22"/>
    </row>
    <row r="50" spans="1:17" ht="60" customHeight="1" x14ac:dyDescent="0.25">
      <c r="A50" s="25" t="s">
        <v>119</v>
      </c>
      <c r="B50" s="8" t="s">
        <v>95</v>
      </c>
      <c r="C50" s="9" t="s">
        <v>167</v>
      </c>
      <c r="D50" s="8" t="s">
        <v>99</v>
      </c>
      <c r="E50" s="8">
        <v>5</v>
      </c>
      <c r="F50" s="64"/>
      <c r="G50" s="129">
        <v>1000</v>
      </c>
      <c r="H50" s="10" t="s">
        <v>62</v>
      </c>
      <c r="I50" s="7" t="s">
        <v>174</v>
      </c>
      <c r="J50" s="12" t="s">
        <v>67</v>
      </c>
      <c r="K50" s="64" t="s">
        <v>234</v>
      </c>
      <c r="L50" s="10">
        <v>3</v>
      </c>
      <c r="M50" s="10">
        <v>90</v>
      </c>
      <c r="N50" s="10">
        <v>30</v>
      </c>
      <c r="O50" s="12" t="s">
        <v>105</v>
      </c>
      <c r="P50" s="52" t="s">
        <v>107</v>
      </c>
      <c r="Q50" s="15"/>
    </row>
    <row r="51" spans="1:17" ht="60" customHeight="1" x14ac:dyDescent="0.25">
      <c r="A51" s="26" t="s">
        <v>46</v>
      </c>
      <c r="B51" s="16" t="s">
        <v>95</v>
      </c>
      <c r="C51" s="17" t="s">
        <v>144</v>
      </c>
      <c r="D51" s="16" t="s">
        <v>100</v>
      </c>
      <c r="E51" s="16">
        <v>1</v>
      </c>
      <c r="F51" s="23"/>
      <c r="G51" s="128">
        <v>25000</v>
      </c>
      <c r="H51" s="18" t="s">
        <v>60</v>
      </c>
      <c r="I51" s="19" t="s">
        <v>165</v>
      </c>
      <c r="J51" s="20" t="s">
        <v>73</v>
      </c>
      <c r="K51" s="62" t="s">
        <v>234</v>
      </c>
      <c r="L51" s="42">
        <v>3</v>
      </c>
      <c r="M51" s="42">
        <v>90</v>
      </c>
      <c r="N51" s="42">
        <v>39</v>
      </c>
      <c r="O51" s="20" t="s">
        <v>105</v>
      </c>
      <c r="P51" s="56" t="s">
        <v>108</v>
      </c>
      <c r="Q51" s="22"/>
    </row>
    <row r="52" spans="1:17" ht="60" customHeight="1" x14ac:dyDescent="0.25">
      <c r="A52" s="25" t="s">
        <v>47</v>
      </c>
      <c r="B52" s="8" t="s">
        <v>95</v>
      </c>
      <c r="C52" s="9" t="s">
        <v>145</v>
      </c>
      <c r="D52" s="8" t="s">
        <v>101</v>
      </c>
      <c r="E52" s="8">
        <v>18</v>
      </c>
      <c r="F52" s="64"/>
      <c r="G52" s="129">
        <v>20000</v>
      </c>
      <c r="H52" s="10" t="s">
        <v>60</v>
      </c>
      <c r="I52" s="7" t="s">
        <v>177</v>
      </c>
      <c r="J52" s="12" t="s">
        <v>73</v>
      </c>
      <c r="K52" s="64" t="s">
        <v>234</v>
      </c>
      <c r="L52" s="10">
        <v>3</v>
      </c>
      <c r="M52" s="10">
        <v>90</v>
      </c>
      <c r="N52" s="10">
        <v>30</v>
      </c>
      <c r="O52" s="12" t="s">
        <v>105</v>
      </c>
      <c r="P52" s="11" t="s">
        <v>108</v>
      </c>
      <c r="Q52" s="15"/>
    </row>
    <row r="53" spans="1:17" ht="60" customHeight="1" x14ac:dyDescent="0.25">
      <c r="A53" s="26" t="s">
        <v>48</v>
      </c>
      <c r="B53" s="40" t="s">
        <v>95</v>
      </c>
      <c r="C53" s="49" t="s">
        <v>168</v>
      </c>
      <c r="D53" s="40" t="s">
        <v>58</v>
      </c>
      <c r="E53" s="40">
        <v>1</v>
      </c>
      <c r="F53" s="62"/>
      <c r="G53" s="138">
        <v>200000</v>
      </c>
      <c r="H53" s="42" t="s">
        <v>62</v>
      </c>
      <c r="I53" s="43" t="s">
        <v>175</v>
      </c>
      <c r="J53" s="20" t="s">
        <v>73</v>
      </c>
      <c r="K53" s="62" t="s">
        <v>234</v>
      </c>
      <c r="L53" s="42">
        <v>3</v>
      </c>
      <c r="M53" s="42">
        <v>90</v>
      </c>
      <c r="N53" s="42">
        <v>39</v>
      </c>
      <c r="O53" s="20" t="s">
        <v>64</v>
      </c>
      <c r="P53" s="21" t="s">
        <v>106</v>
      </c>
      <c r="Q53" s="22"/>
    </row>
    <row r="54" spans="1:17" ht="60" customHeight="1" x14ac:dyDescent="0.25">
      <c r="A54" s="25" t="s">
        <v>49</v>
      </c>
      <c r="B54" s="8" t="s">
        <v>95</v>
      </c>
      <c r="C54" s="9" t="s">
        <v>146</v>
      </c>
      <c r="D54" s="8" t="s">
        <v>101</v>
      </c>
      <c r="E54" s="8">
        <v>18</v>
      </c>
      <c r="F54" s="64"/>
      <c r="G54" s="129">
        <v>10000</v>
      </c>
      <c r="H54" s="10" t="s">
        <v>62</v>
      </c>
      <c r="I54" s="7" t="s">
        <v>177</v>
      </c>
      <c r="J54" s="12" t="s">
        <v>73</v>
      </c>
      <c r="K54" s="64" t="s">
        <v>234</v>
      </c>
      <c r="L54" s="10">
        <v>3</v>
      </c>
      <c r="M54" s="10">
        <v>90</v>
      </c>
      <c r="N54" s="10">
        <v>30</v>
      </c>
      <c r="O54" s="12" t="s">
        <v>105</v>
      </c>
      <c r="P54" s="11" t="s">
        <v>108</v>
      </c>
      <c r="Q54" s="15"/>
    </row>
    <row r="55" spans="1:17" ht="60" customHeight="1" x14ac:dyDescent="0.25">
      <c r="A55" s="26" t="s">
        <v>50</v>
      </c>
      <c r="B55" s="40" t="s">
        <v>95</v>
      </c>
      <c r="C55" s="49" t="s">
        <v>147</v>
      </c>
      <c r="D55" s="40" t="s">
        <v>100</v>
      </c>
      <c r="E55" s="16">
        <v>1</v>
      </c>
      <c r="F55" s="23"/>
      <c r="G55" s="128">
        <v>10000</v>
      </c>
      <c r="H55" s="18" t="s">
        <v>60</v>
      </c>
      <c r="I55" s="19" t="s">
        <v>174</v>
      </c>
      <c r="J55" s="20" t="s">
        <v>73</v>
      </c>
      <c r="K55" s="62" t="s">
        <v>234</v>
      </c>
      <c r="L55" s="42">
        <v>3</v>
      </c>
      <c r="M55" s="42">
        <v>90</v>
      </c>
      <c r="N55" s="42">
        <v>39</v>
      </c>
      <c r="O55" s="20" t="s">
        <v>105</v>
      </c>
      <c r="P55" s="56" t="s">
        <v>106</v>
      </c>
      <c r="Q55" s="22"/>
    </row>
    <row r="56" spans="1:17" ht="60" customHeight="1" x14ac:dyDescent="0.25">
      <c r="A56" s="25" t="s">
        <v>51</v>
      </c>
      <c r="B56" s="8" t="s">
        <v>95</v>
      </c>
      <c r="C56" s="9" t="s">
        <v>148</v>
      </c>
      <c r="D56" s="8" t="s">
        <v>102</v>
      </c>
      <c r="E56" s="8">
        <v>3</v>
      </c>
      <c r="F56" s="64"/>
      <c r="G56" s="129">
        <v>20000</v>
      </c>
      <c r="H56" s="10" t="s">
        <v>62</v>
      </c>
      <c r="I56" s="7" t="s">
        <v>187</v>
      </c>
      <c r="J56" s="12" t="s">
        <v>73</v>
      </c>
      <c r="K56" s="64" t="s">
        <v>234</v>
      </c>
      <c r="L56" s="10">
        <v>3</v>
      </c>
      <c r="M56" s="10">
        <v>90</v>
      </c>
      <c r="N56" s="10">
        <v>39</v>
      </c>
      <c r="O56" s="12" t="s">
        <v>105</v>
      </c>
      <c r="P56" s="52" t="s">
        <v>107</v>
      </c>
      <c r="Q56" s="15"/>
    </row>
    <row r="57" spans="1:17" ht="60" customHeight="1" x14ac:dyDescent="0.25">
      <c r="A57" s="26" t="s">
        <v>52</v>
      </c>
      <c r="B57" s="16" t="s">
        <v>95</v>
      </c>
      <c r="C57" s="17" t="s">
        <v>149</v>
      </c>
      <c r="D57" s="16" t="s">
        <v>100</v>
      </c>
      <c r="E57" s="16">
        <v>1</v>
      </c>
      <c r="F57" s="23"/>
      <c r="G57" s="128">
        <v>50000</v>
      </c>
      <c r="H57" s="18" t="s">
        <v>62</v>
      </c>
      <c r="I57" s="19" t="s">
        <v>175</v>
      </c>
      <c r="J57" s="20" t="s">
        <v>73</v>
      </c>
      <c r="K57" s="62" t="s">
        <v>234</v>
      </c>
      <c r="L57" s="42">
        <v>3</v>
      </c>
      <c r="M57" s="42">
        <v>90</v>
      </c>
      <c r="N57" s="42">
        <v>39</v>
      </c>
      <c r="O57" s="20" t="s">
        <v>64</v>
      </c>
      <c r="P57" s="56" t="s">
        <v>108</v>
      </c>
      <c r="Q57" s="22"/>
    </row>
    <row r="58" spans="1:17" ht="60" customHeight="1" x14ac:dyDescent="0.25">
      <c r="A58" s="25" t="s">
        <v>120</v>
      </c>
      <c r="B58" s="8" t="s">
        <v>95</v>
      </c>
      <c r="C58" s="9" t="s">
        <v>150</v>
      </c>
      <c r="D58" s="8" t="s">
        <v>100</v>
      </c>
      <c r="E58" s="8">
        <v>1</v>
      </c>
      <c r="F58" s="64"/>
      <c r="G58" s="129">
        <v>1000</v>
      </c>
      <c r="H58" s="10" t="s">
        <v>60</v>
      </c>
      <c r="I58" s="7" t="s">
        <v>186</v>
      </c>
      <c r="J58" s="12" t="s">
        <v>67</v>
      </c>
      <c r="K58" s="64" t="s">
        <v>234</v>
      </c>
      <c r="L58" s="10">
        <v>3</v>
      </c>
      <c r="M58" s="10">
        <v>90</v>
      </c>
      <c r="N58" s="10">
        <v>39</v>
      </c>
      <c r="O58" s="12" t="s">
        <v>105</v>
      </c>
      <c r="P58" s="11" t="s">
        <v>106</v>
      </c>
      <c r="Q58" s="15"/>
    </row>
    <row r="59" spans="1:17" ht="60" customHeight="1" x14ac:dyDescent="0.25">
      <c r="A59" s="26" t="s">
        <v>121</v>
      </c>
      <c r="B59" s="16" t="s">
        <v>95</v>
      </c>
      <c r="C59" s="17" t="s">
        <v>151</v>
      </c>
      <c r="D59" s="16" t="s">
        <v>100</v>
      </c>
      <c r="E59" s="16">
        <v>1</v>
      </c>
      <c r="F59" s="23"/>
      <c r="G59" s="128">
        <v>300000</v>
      </c>
      <c r="H59" s="18" t="s">
        <v>60</v>
      </c>
      <c r="I59" s="19" t="s">
        <v>177</v>
      </c>
      <c r="J59" s="20" t="s">
        <v>73</v>
      </c>
      <c r="K59" s="62" t="s">
        <v>234</v>
      </c>
      <c r="L59" s="42">
        <v>3</v>
      </c>
      <c r="M59" s="42">
        <v>90</v>
      </c>
      <c r="N59" s="42" t="s">
        <v>239</v>
      </c>
      <c r="O59" s="20" t="s">
        <v>64</v>
      </c>
      <c r="P59" s="21" t="s">
        <v>106</v>
      </c>
      <c r="Q59" s="22"/>
    </row>
    <row r="60" spans="1:17" ht="60" customHeight="1" x14ac:dyDescent="0.25">
      <c r="A60" s="25" t="s">
        <v>122</v>
      </c>
      <c r="B60" s="8" t="s">
        <v>103</v>
      </c>
      <c r="C60" s="9" t="s">
        <v>152</v>
      </c>
      <c r="D60" s="8" t="s">
        <v>100</v>
      </c>
      <c r="E60" s="8">
        <v>1</v>
      </c>
      <c r="F60" s="64"/>
      <c r="G60" s="129">
        <v>80000</v>
      </c>
      <c r="H60" s="7" t="s">
        <v>90</v>
      </c>
      <c r="I60" s="7" t="s">
        <v>165</v>
      </c>
      <c r="J60" s="12" t="s">
        <v>67</v>
      </c>
      <c r="K60" s="64" t="s">
        <v>234</v>
      </c>
      <c r="L60" s="10">
        <v>3</v>
      </c>
      <c r="M60" s="10">
        <v>90</v>
      </c>
      <c r="N60" s="10">
        <v>39</v>
      </c>
      <c r="O60" s="12" t="s">
        <v>64</v>
      </c>
      <c r="P60" s="11" t="s">
        <v>106</v>
      </c>
      <c r="Q60" s="15"/>
    </row>
    <row r="61" spans="1:17" ht="60" customHeight="1" x14ac:dyDescent="0.25">
      <c r="A61" s="26" t="s">
        <v>53</v>
      </c>
      <c r="B61" s="16" t="s">
        <v>63</v>
      </c>
      <c r="C61" s="17" t="s">
        <v>153</v>
      </c>
      <c r="D61" s="16" t="s">
        <v>58</v>
      </c>
      <c r="E61" s="16">
        <v>40</v>
      </c>
      <c r="F61" s="23"/>
      <c r="G61" s="128">
        <v>80000</v>
      </c>
      <c r="H61" s="19" t="s">
        <v>66</v>
      </c>
      <c r="I61" s="43" t="s">
        <v>178</v>
      </c>
      <c r="J61" s="20" t="s">
        <v>104</v>
      </c>
      <c r="K61" s="62" t="s">
        <v>234</v>
      </c>
      <c r="L61" s="42">
        <v>3</v>
      </c>
      <c r="M61" s="42">
        <v>90</v>
      </c>
      <c r="N61" s="42">
        <v>39</v>
      </c>
      <c r="O61" s="20" t="s">
        <v>64</v>
      </c>
      <c r="P61" s="56" t="s">
        <v>106</v>
      </c>
      <c r="Q61" s="22"/>
    </row>
    <row r="62" spans="1:17" ht="60" customHeight="1" x14ac:dyDescent="0.25">
      <c r="A62" s="25" t="s">
        <v>203</v>
      </c>
      <c r="B62" s="8" t="s">
        <v>156</v>
      </c>
      <c r="C62" s="9" t="s">
        <v>276</v>
      </c>
      <c r="D62" s="8" t="s">
        <v>59</v>
      </c>
      <c r="E62" s="8">
        <v>36</v>
      </c>
      <c r="F62" s="64"/>
      <c r="G62" s="129">
        <v>15800</v>
      </c>
      <c r="H62" s="7" t="s">
        <v>72</v>
      </c>
      <c r="I62" s="11" t="s">
        <v>227</v>
      </c>
      <c r="J62" s="12" t="s">
        <v>67</v>
      </c>
      <c r="K62" s="64" t="s">
        <v>191</v>
      </c>
      <c r="L62" s="10">
        <v>3</v>
      </c>
      <c r="M62" s="10">
        <v>90</v>
      </c>
      <c r="N62" s="10">
        <v>39</v>
      </c>
      <c r="O62" s="12" t="s">
        <v>105</v>
      </c>
      <c r="P62" s="11" t="s">
        <v>173</v>
      </c>
      <c r="Q62" s="38" t="s">
        <v>193</v>
      </c>
    </row>
    <row r="63" spans="1:17" s="68" customFormat="1" ht="60" customHeight="1" x14ac:dyDescent="0.25">
      <c r="A63" s="26" t="s">
        <v>204</v>
      </c>
      <c r="B63" s="16" t="s">
        <v>156</v>
      </c>
      <c r="C63" s="73" t="s">
        <v>249</v>
      </c>
      <c r="D63" s="16" t="s">
        <v>59</v>
      </c>
      <c r="E63" s="16" t="s">
        <v>246</v>
      </c>
      <c r="F63" s="70"/>
      <c r="G63" s="128">
        <v>12000</v>
      </c>
      <c r="H63" s="71" t="s">
        <v>72</v>
      </c>
      <c r="I63" s="21" t="s">
        <v>247</v>
      </c>
      <c r="J63" s="72" t="s">
        <v>67</v>
      </c>
      <c r="K63" s="23"/>
      <c r="L63" s="18">
        <v>3</v>
      </c>
      <c r="M63" s="18">
        <v>90</v>
      </c>
      <c r="N63" s="18">
        <v>39</v>
      </c>
      <c r="O63" s="20" t="s">
        <v>105</v>
      </c>
      <c r="P63" s="56" t="s">
        <v>173</v>
      </c>
      <c r="Q63" s="39" t="s">
        <v>275</v>
      </c>
    </row>
    <row r="64" spans="1:17" ht="60" customHeight="1" x14ac:dyDescent="0.25">
      <c r="A64" s="25" t="s">
        <v>205</v>
      </c>
      <c r="B64" s="8" t="s">
        <v>156</v>
      </c>
      <c r="C64" s="9" t="s">
        <v>250</v>
      </c>
      <c r="D64" s="8" t="s">
        <v>59</v>
      </c>
      <c r="E64" s="8">
        <v>60</v>
      </c>
      <c r="F64" s="64"/>
      <c r="G64" s="129">
        <v>15063</v>
      </c>
      <c r="H64" s="7" t="s">
        <v>72</v>
      </c>
      <c r="I64" s="11" t="s">
        <v>248</v>
      </c>
      <c r="J64" s="12" t="s">
        <v>67</v>
      </c>
      <c r="K64" s="64" t="s">
        <v>191</v>
      </c>
      <c r="L64" s="10">
        <v>3</v>
      </c>
      <c r="M64" s="10">
        <v>90</v>
      </c>
      <c r="N64" s="10">
        <v>39</v>
      </c>
      <c r="O64" s="12" t="s">
        <v>105</v>
      </c>
      <c r="P64" s="11" t="s">
        <v>173</v>
      </c>
      <c r="Q64" s="38" t="s">
        <v>194</v>
      </c>
    </row>
    <row r="65" spans="1:17" s="68" customFormat="1" ht="60" customHeight="1" x14ac:dyDescent="0.25">
      <c r="A65" s="26" t="s">
        <v>206</v>
      </c>
      <c r="B65" s="16" t="s">
        <v>156</v>
      </c>
      <c r="C65" s="73" t="s">
        <v>251</v>
      </c>
      <c r="D65" s="16" t="s">
        <v>59</v>
      </c>
      <c r="E65" s="16">
        <v>24</v>
      </c>
      <c r="F65" s="23"/>
      <c r="G65" s="128">
        <v>12600</v>
      </c>
      <c r="H65" s="19" t="s">
        <v>72</v>
      </c>
      <c r="I65" s="21" t="s">
        <v>277</v>
      </c>
      <c r="J65" s="20" t="s">
        <v>67</v>
      </c>
      <c r="K65" s="23" t="s">
        <v>191</v>
      </c>
      <c r="L65" s="18">
        <v>3</v>
      </c>
      <c r="M65" s="18">
        <v>90</v>
      </c>
      <c r="N65" s="18">
        <v>40</v>
      </c>
      <c r="O65" s="20" t="s">
        <v>105</v>
      </c>
      <c r="P65" s="21" t="s">
        <v>223</v>
      </c>
      <c r="Q65" s="39" t="s">
        <v>221</v>
      </c>
    </row>
    <row r="66" spans="1:17" ht="60" customHeight="1" thickBot="1" x14ac:dyDescent="0.3">
      <c r="A66" s="90" t="s">
        <v>207</v>
      </c>
      <c r="B66" s="91" t="s">
        <v>156</v>
      </c>
      <c r="C66" s="92" t="s">
        <v>195</v>
      </c>
      <c r="D66" s="91" t="s">
        <v>59</v>
      </c>
      <c r="E66" s="91">
        <v>60</v>
      </c>
      <c r="F66" s="97"/>
      <c r="G66" s="136">
        <v>45035</v>
      </c>
      <c r="H66" s="94" t="s">
        <v>72</v>
      </c>
      <c r="I66" s="99" t="s">
        <v>252</v>
      </c>
      <c r="J66" s="96" t="s">
        <v>67</v>
      </c>
      <c r="K66" s="97" t="s">
        <v>191</v>
      </c>
      <c r="L66" s="98">
        <v>3</v>
      </c>
      <c r="M66" s="98">
        <v>91</v>
      </c>
      <c r="N66" s="98">
        <v>39</v>
      </c>
      <c r="O66" s="96" t="s">
        <v>105</v>
      </c>
      <c r="P66" s="99" t="s">
        <v>222</v>
      </c>
      <c r="Q66" s="121" t="s">
        <v>196</v>
      </c>
    </row>
    <row r="67" spans="1:17" s="68" customFormat="1" ht="60" customHeight="1" x14ac:dyDescent="0.25">
      <c r="A67" s="101" t="s">
        <v>208</v>
      </c>
      <c r="B67" s="102" t="s">
        <v>156</v>
      </c>
      <c r="C67" s="122" t="s">
        <v>254</v>
      </c>
      <c r="D67" s="102" t="s">
        <v>59</v>
      </c>
      <c r="E67" s="102">
        <v>60</v>
      </c>
      <c r="F67" s="104"/>
      <c r="G67" s="137">
        <v>18000</v>
      </c>
      <c r="H67" s="105" t="s">
        <v>72</v>
      </c>
      <c r="I67" s="110" t="s">
        <v>278</v>
      </c>
      <c r="J67" s="107" t="s">
        <v>67</v>
      </c>
      <c r="K67" s="104" t="s">
        <v>191</v>
      </c>
      <c r="L67" s="123">
        <v>3</v>
      </c>
      <c r="M67" s="123">
        <v>90</v>
      </c>
      <c r="N67" s="123">
        <v>39</v>
      </c>
      <c r="O67" s="107" t="s">
        <v>105</v>
      </c>
      <c r="P67" s="110" t="s">
        <v>253</v>
      </c>
      <c r="Q67" s="124" t="s">
        <v>188</v>
      </c>
    </row>
    <row r="68" spans="1:17" s="68" customFormat="1" ht="60" customHeight="1" x14ac:dyDescent="0.25">
      <c r="A68" s="77" t="s">
        <v>209</v>
      </c>
      <c r="B68" s="44" t="s">
        <v>156</v>
      </c>
      <c r="C68" s="69" t="s">
        <v>255</v>
      </c>
      <c r="D68" s="44" t="s">
        <v>59</v>
      </c>
      <c r="E68" s="44">
        <v>24</v>
      </c>
      <c r="F68" s="74"/>
      <c r="G68" s="133">
        <v>869463.6</v>
      </c>
      <c r="H68" s="45" t="s">
        <v>72</v>
      </c>
      <c r="I68" s="52" t="s">
        <v>279</v>
      </c>
      <c r="J68" s="44" t="s">
        <v>73</v>
      </c>
      <c r="K68" s="61" t="s">
        <v>191</v>
      </c>
      <c r="L68" s="44">
        <v>3</v>
      </c>
      <c r="M68" s="44">
        <v>90</v>
      </c>
      <c r="N68" s="44">
        <v>37</v>
      </c>
      <c r="O68" s="46" t="s">
        <v>105</v>
      </c>
      <c r="P68" s="52" t="s">
        <v>222</v>
      </c>
      <c r="Q68" s="53" t="s">
        <v>190</v>
      </c>
    </row>
    <row r="69" spans="1:17" s="68" customFormat="1" ht="60" customHeight="1" x14ac:dyDescent="0.25">
      <c r="A69" s="26" t="s">
        <v>210</v>
      </c>
      <c r="B69" s="16" t="s">
        <v>156</v>
      </c>
      <c r="C69" s="73" t="s">
        <v>259</v>
      </c>
      <c r="D69" s="16" t="s">
        <v>59</v>
      </c>
      <c r="E69" s="16">
        <v>12</v>
      </c>
      <c r="F69" s="23"/>
      <c r="G69" s="128">
        <v>361159.32</v>
      </c>
      <c r="H69" s="19" t="s">
        <v>72</v>
      </c>
      <c r="I69" s="21" t="s">
        <v>189</v>
      </c>
      <c r="J69" s="20" t="s">
        <v>67</v>
      </c>
      <c r="K69" s="23" t="s">
        <v>166</v>
      </c>
      <c r="L69" s="18">
        <v>3</v>
      </c>
      <c r="M69" s="18">
        <v>90</v>
      </c>
      <c r="N69" s="18">
        <v>37</v>
      </c>
      <c r="O69" s="20" t="s">
        <v>105</v>
      </c>
      <c r="P69" s="21" t="s">
        <v>256</v>
      </c>
      <c r="Q69" s="39" t="s">
        <v>257</v>
      </c>
    </row>
    <row r="70" spans="1:17" s="68" customFormat="1" ht="60" customHeight="1" x14ac:dyDescent="0.25">
      <c r="A70" s="77" t="s">
        <v>211</v>
      </c>
      <c r="B70" s="44" t="s">
        <v>156</v>
      </c>
      <c r="C70" s="69" t="s">
        <v>258</v>
      </c>
      <c r="D70" s="44" t="s">
        <v>59</v>
      </c>
      <c r="E70" s="44">
        <v>60</v>
      </c>
      <c r="F70" s="74"/>
      <c r="G70" s="133">
        <v>1800</v>
      </c>
      <c r="H70" s="45" t="s">
        <v>72</v>
      </c>
      <c r="I70" s="52" t="s">
        <v>280</v>
      </c>
      <c r="J70" s="44" t="s">
        <v>67</v>
      </c>
      <c r="K70" s="61" t="s">
        <v>191</v>
      </c>
      <c r="L70" s="44">
        <v>3</v>
      </c>
      <c r="M70" s="44">
        <v>90</v>
      </c>
      <c r="N70" s="44">
        <v>40</v>
      </c>
      <c r="O70" s="46" t="s">
        <v>105</v>
      </c>
      <c r="P70" s="52" t="s">
        <v>224</v>
      </c>
      <c r="Q70" s="53" t="s">
        <v>192</v>
      </c>
    </row>
    <row r="71" spans="1:17" s="68" customFormat="1" ht="60" customHeight="1" x14ac:dyDescent="0.25">
      <c r="A71" s="26" t="s">
        <v>212</v>
      </c>
      <c r="B71" s="16" t="s">
        <v>57</v>
      </c>
      <c r="C71" s="73" t="s">
        <v>260</v>
      </c>
      <c r="D71" s="16" t="s">
        <v>59</v>
      </c>
      <c r="E71" s="16">
        <v>60</v>
      </c>
      <c r="F71" s="23"/>
      <c r="G71" s="128">
        <v>8000</v>
      </c>
      <c r="H71" s="19" t="s">
        <v>72</v>
      </c>
      <c r="I71" s="21" t="s">
        <v>225</v>
      </c>
      <c r="J71" s="20" t="s">
        <v>67</v>
      </c>
      <c r="K71" s="23" t="s">
        <v>191</v>
      </c>
      <c r="L71" s="18">
        <v>3</v>
      </c>
      <c r="M71" s="18">
        <v>91</v>
      </c>
      <c r="N71" s="18">
        <v>40</v>
      </c>
      <c r="O71" s="20" t="s">
        <v>105</v>
      </c>
      <c r="P71" s="21" t="s">
        <v>223</v>
      </c>
      <c r="Q71" s="39" t="s">
        <v>197</v>
      </c>
    </row>
    <row r="72" spans="1:17" s="75" customFormat="1" ht="60" customHeight="1" x14ac:dyDescent="0.25">
      <c r="A72" s="77" t="s">
        <v>244</v>
      </c>
      <c r="B72" s="44" t="s">
        <v>156</v>
      </c>
      <c r="C72" s="69" t="s">
        <v>261</v>
      </c>
      <c r="D72" s="44" t="s">
        <v>59</v>
      </c>
      <c r="E72" s="44">
        <v>60</v>
      </c>
      <c r="F72" s="74"/>
      <c r="G72" s="133">
        <v>242990.84</v>
      </c>
      <c r="H72" s="45" t="s">
        <v>72</v>
      </c>
      <c r="I72" s="52" t="s">
        <v>263</v>
      </c>
      <c r="J72" s="44" t="s">
        <v>67</v>
      </c>
      <c r="K72" s="61" t="s">
        <v>191</v>
      </c>
      <c r="L72" s="44">
        <v>3</v>
      </c>
      <c r="M72" s="44">
        <v>90</v>
      </c>
      <c r="N72" s="44">
        <v>49</v>
      </c>
      <c r="O72" s="46" t="s">
        <v>105</v>
      </c>
      <c r="P72" s="52" t="s">
        <v>256</v>
      </c>
      <c r="Q72" s="53" t="s">
        <v>198</v>
      </c>
    </row>
    <row r="73" spans="1:17" s="68" customFormat="1" ht="60" customHeight="1" x14ac:dyDescent="0.25">
      <c r="A73" s="26" t="s">
        <v>213</v>
      </c>
      <c r="B73" s="16" t="s">
        <v>156</v>
      </c>
      <c r="C73" s="73" t="s">
        <v>262</v>
      </c>
      <c r="D73" s="16" t="s">
        <v>59</v>
      </c>
      <c r="E73" s="16">
        <v>60</v>
      </c>
      <c r="F73" s="23"/>
      <c r="G73" s="128">
        <v>3500</v>
      </c>
      <c r="H73" s="19" t="s">
        <v>72</v>
      </c>
      <c r="I73" s="21" t="s">
        <v>263</v>
      </c>
      <c r="J73" s="20" t="s">
        <v>67</v>
      </c>
      <c r="K73" s="23" t="s">
        <v>191</v>
      </c>
      <c r="L73" s="18">
        <v>3</v>
      </c>
      <c r="M73" s="18">
        <v>90</v>
      </c>
      <c r="N73" s="18">
        <v>33</v>
      </c>
      <c r="O73" s="20" t="s">
        <v>105</v>
      </c>
      <c r="P73" s="21" t="s">
        <v>256</v>
      </c>
      <c r="Q73" s="39" t="s">
        <v>198</v>
      </c>
    </row>
    <row r="74" spans="1:17" s="75" customFormat="1" ht="60" customHeight="1" x14ac:dyDescent="0.25">
      <c r="A74" s="77" t="s">
        <v>214</v>
      </c>
      <c r="B74" s="44" t="s">
        <v>156</v>
      </c>
      <c r="C74" s="69" t="s">
        <v>265</v>
      </c>
      <c r="D74" s="44" t="s">
        <v>59</v>
      </c>
      <c r="E74" s="44" t="s">
        <v>246</v>
      </c>
      <c r="F74" s="74"/>
      <c r="G74" s="133">
        <v>324000</v>
      </c>
      <c r="H74" s="45" t="s">
        <v>72</v>
      </c>
      <c r="I74" s="52" t="s">
        <v>247</v>
      </c>
      <c r="J74" s="44" t="s">
        <v>67</v>
      </c>
      <c r="K74" s="61" t="s">
        <v>191</v>
      </c>
      <c r="L74" s="44">
        <v>3</v>
      </c>
      <c r="M74" s="44">
        <v>90</v>
      </c>
      <c r="N74" s="44">
        <v>39</v>
      </c>
      <c r="O74" s="46" t="s">
        <v>105</v>
      </c>
      <c r="P74" s="52" t="s">
        <v>222</v>
      </c>
      <c r="Q74" s="53"/>
    </row>
    <row r="75" spans="1:17" s="68" customFormat="1" ht="60" customHeight="1" x14ac:dyDescent="0.25">
      <c r="A75" s="26" t="s">
        <v>215</v>
      </c>
      <c r="B75" s="16" t="s">
        <v>156</v>
      </c>
      <c r="C75" s="73" t="s">
        <v>266</v>
      </c>
      <c r="D75" s="16" t="s">
        <v>59</v>
      </c>
      <c r="E75" s="16" t="s">
        <v>246</v>
      </c>
      <c r="F75" s="23"/>
      <c r="G75" s="128">
        <v>66000</v>
      </c>
      <c r="H75" s="19" t="s">
        <v>72</v>
      </c>
      <c r="I75" s="21" t="s">
        <v>264</v>
      </c>
      <c r="J75" s="20" t="s">
        <v>67</v>
      </c>
      <c r="K75" s="23" t="s">
        <v>191</v>
      </c>
      <c r="L75" s="18">
        <v>3</v>
      </c>
      <c r="M75" s="18">
        <v>90</v>
      </c>
      <c r="N75" s="18">
        <v>39</v>
      </c>
      <c r="O75" s="20" t="s">
        <v>105</v>
      </c>
      <c r="P75" s="21" t="s">
        <v>222</v>
      </c>
      <c r="Q75" s="39"/>
    </row>
    <row r="76" spans="1:17" s="75" customFormat="1" ht="60" customHeight="1" x14ac:dyDescent="0.25">
      <c r="A76" s="77" t="s">
        <v>216</v>
      </c>
      <c r="B76" s="44" t="s">
        <v>156</v>
      </c>
      <c r="C76" s="69" t="s">
        <v>267</v>
      </c>
      <c r="D76" s="44" t="s">
        <v>59</v>
      </c>
      <c r="E76" s="44">
        <v>24</v>
      </c>
      <c r="F76" s="74"/>
      <c r="G76" s="133">
        <v>8520</v>
      </c>
      <c r="H76" s="45" t="s">
        <v>72</v>
      </c>
      <c r="I76" s="52" t="s">
        <v>226</v>
      </c>
      <c r="J76" s="44" t="s">
        <v>73</v>
      </c>
      <c r="K76" s="61" t="s">
        <v>191</v>
      </c>
      <c r="L76" s="44">
        <v>3</v>
      </c>
      <c r="M76" s="44">
        <v>90</v>
      </c>
      <c r="N76" s="44">
        <v>39</v>
      </c>
      <c r="O76" s="46" t="s">
        <v>105</v>
      </c>
      <c r="P76" s="52" t="s">
        <v>171</v>
      </c>
      <c r="Q76" s="53" t="s">
        <v>200</v>
      </c>
    </row>
    <row r="77" spans="1:17" s="68" customFormat="1" ht="60" customHeight="1" x14ac:dyDescent="0.25">
      <c r="A77" s="26" t="s">
        <v>217</v>
      </c>
      <c r="B77" s="16" t="s">
        <v>156</v>
      </c>
      <c r="C77" s="73" t="s">
        <v>245</v>
      </c>
      <c r="D77" s="16" t="s">
        <v>59</v>
      </c>
      <c r="E77" s="16">
        <v>36</v>
      </c>
      <c r="F77" s="23"/>
      <c r="G77" s="128">
        <v>43351</v>
      </c>
      <c r="H77" s="19" t="s">
        <v>72</v>
      </c>
      <c r="I77" s="21" t="s">
        <v>227</v>
      </c>
      <c r="J77" s="20"/>
      <c r="K77" s="23" t="s">
        <v>191</v>
      </c>
      <c r="L77" s="18">
        <v>3</v>
      </c>
      <c r="M77" s="18">
        <v>90</v>
      </c>
      <c r="N77" s="18">
        <v>39</v>
      </c>
      <c r="O77" s="20" t="s">
        <v>64</v>
      </c>
      <c r="P77" s="21" t="s">
        <v>173</v>
      </c>
      <c r="Q77" s="39" t="s">
        <v>193</v>
      </c>
    </row>
    <row r="78" spans="1:17" s="75" customFormat="1" ht="60" customHeight="1" x14ac:dyDescent="0.25">
      <c r="A78" s="77" t="s">
        <v>218</v>
      </c>
      <c r="B78" s="44" t="s">
        <v>57</v>
      </c>
      <c r="C78" s="69" t="s">
        <v>268</v>
      </c>
      <c r="D78" s="44" t="s">
        <v>59</v>
      </c>
      <c r="E78" s="44">
        <v>24</v>
      </c>
      <c r="F78" s="74"/>
      <c r="G78" s="133">
        <v>1285000</v>
      </c>
      <c r="H78" s="45" t="s">
        <v>72</v>
      </c>
      <c r="I78" s="52" t="s">
        <v>229</v>
      </c>
      <c r="J78" s="44" t="s">
        <v>73</v>
      </c>
      <c r="K78" s="61" t="s">
        <v>191</v>
      </c>
      <c r="L78" s="44">
        <v>3</v>
      </c>
      <c r="M78" s="44">
        <v>90</v>
      </c>
      <c r="N78" s="44">
        <v>40</v>
      </c>
      <c r="O78" s="46" t="s">
        <v>64</v>
      </c>
      <c r="P78" s="52" t="s">
        <v>228</v>
      </c>
      <c r="Q78" s="53" t="s">
        <v>230</v>
      </c>
    </row>
    <row r="79" spans="1:17" s="68" customFormat="1" ht="60" customHeight="1" x14ac:dyDescent="0.25">
      <c r="A79" s="26" t="s">
        <v>219</v>
      </c>
      <c r="B79" s="16" t="s">
        <v>57</v>
      </c>
      <c r="C79" s="73" t="s">
        <v>269</v>
      </c>
      <c r="D79" s="16" t="s">
        <v>59</v>
      </c>
      <c r="E79" s="16">
        <v>24</v>
      </c>
      <c r="F79" s="23"/>
      <c r="G79" s="128">
        <v>1700000</v>
      </c>
      <c r="H79" s="19" t="s">
        <v>72</v>
      </c>
      <c r="I79" s="21" t="s">
        <v>231</v>
      </c>
      <c r="J79" s="20" t="s">
        <v>68</v>
      </c>
      <c r="K79" s="23" t="s">
        <v>191</v>
      </c>
      <c r="L79" s="18">
        <v>3</v>
      </c>
      <c r="M79" s="18">
        <v>90</v>
      </c>
      <c r="N79" s="18">
        <v>40</v>
      </c>
      <c r="O79" s="20" t="s">
        <v>64</v>
      </c>
      <c r="P79" s="21" t="s">
        <v>232</v>
      </c>
      <c r="Q79" s="39" t="s">
        <v>202</v>
      </c>
    </row>
    <row r="80" spans="1:17" s="75" customFormat="1" ht="60" customHeight="1" x14ac:dyDescent="0.25">
      <c r="A80" s="77" t="s">
        <v>220</v>
      </c>
      <c r="B80" s="44" t="s">
        <v>156</v>
      </c>
      <c r="C80" s="69" t="s">
        <v>270</v>
      </c>
      <c r="D80" s="44" t="s">
        <v>59</v>
      </c>
      <c r="E80" s="44">
        <v>24</v>
      </c>
      <c r="F80" s="74"/>
      <c r="G80" s="133">
        <v>60264</v>
      </c>
      <c r="H80" s="45"/>
      <c r="I80" s="52" t="s">
        <v>241</v>
      </c>
      <c r="J80" s="44"/>
      <c r="K80" s="61" t="s">
        <v>191</v>
      </c>
      <c r="L80" s="44">
        <v>3</v>
      </c>
      <c r="M80" s="44">
        <v>90</v>
      </c>
      <c r="N80" s="44">
        <v>40</v>
      </c>
      <c r="O80" s="46" t="s">
        <v>105</v>
      </c>
      <c r="P80" s="52" t="s">
        <v>242</v>
      </c>
      <c r="Q80" s="53" t="s">
        <v>243</v>
      </c>
    </row>
    <row r="81" spans="1:17" s="68" customFormat="1" ht="60" customHeight="1" thickBot="1" x14ac:dyDescent="0.3">
      <c r="A81" s="112" t="s">
        <v>271</v>
      </c>
      <c r="B81" s="113" t="s">
        <v>156</v>
      </c>
      <c r="C81" s="125" t="s">
        <v>272</v>
      </c>
      <c r="D81" s="113" t="s">
        <v>59</v>
      </c>
      <c r="E81" s="113" t="s">
        <v>246</v>
      </c>
      <c r="F81" s="78"/>
      <c r="G81" s="134">
        <v>85000</v>
      </c>
      <c r="H81" s="117"/>
      <c r="I81" s="119" t="s">
        <v>247</v>
      </c>
      <c r="J81" s="115"/>
      <c r="K81" s="78" t="s">
        <v>191</v>
      </c>
      <c r="L81" s="116">
        <v>3</v>
      </c>
      <c r="M81" s="116">
        <v>90</v>
      </c>
      <c r="N81" s="116">
        <v>39</v>
      </c>
      <c r="O81" s="115" t="s">
        <v>105</v>
      </c>
      <c r="P81" s="119" t="s">
        <v>173</v>
      </c>
      <c r="Q81" s="126" t="s">
        <v>273</v>
      </c>
    </row>
    <row r="82" spans="1:17" ht="15.75" thickBot="1" x14ac:dyDescent="0.3"/>
    <row r="83" spans="1:17" ht="60" customHeight="1" thickBot="1" x14ac:dyDescent="0.3">
      <c r="A83" s="34"/>
      <c r="B83" s="144" t="s">
        <v>11</v>
      </c>
      <c r="C83" s="144"/>
      <c r="D83" s="144"/>
      <c r="E83" s="144"/>
      <c r="F83" s="60"/>
      <c r="G83" s="145"/>
      <c r="H83" s="147"/>
      <c r="I83" s="35">
        <f>G8+G13+G14+G15+G16+G17+G19+G20+G21+G22+G23+G24+G27+G28+G29+G34+G35+G36+G37+G39+G40+G43+G44+G53+G57+G59+G60+G61+G77+G78+G79</f>
        <v>14202001</v>
      </c>
      <c r="J83" s="36"/>
      <c r="K83" s="86"/>
      <c r="L83" s="87"/>
      <c r="M83" s="87"/>
      <c r="N83" s="148"/>
      <c r="O83" s="149"/>
      <c r="P83" s="149"/>
      <c r="Q83" s="149"/>
    </row>
    <row r="84" spans="1:17" ht="15.75" thickBot="1" x14ac:dyDescent="0.3">
      <c r="I84" s="24"/>
      <c r="J84" s="24"/>
      <c r="K84" s="88"/>
      <c r="L84" s="89"/>
      <c r="M84" s="89"/>
    </row>
    <row r="85" spans="1:17" ht="60" customHeight="1" thickBot="1" x14ac:dyDescent="0.3">
      <c r="A85" s="34"/>
      <c r="B85" s="144" t="s">
        <v>12</v>
      </c>
      <c r="C85" s="144"/>
      <c r="D85" s="144"/>
      <c r="E85" s="144"/>
      <c r="F85" s="60"/>
      <c r="G85" s="145"/>
      <c r="H85" s="146"/>
      <c r="I85" s="35">
        <f>G9+G10+G11+G12+G18+G25+G26+G30+G31+G32+G33+G38+G41+G42+G45+G46+G47+G48+G49+G50+G51+G52+G54+G55+G56+G58+G62+G63+G64+G65+G66+G67+G68+G69+G70+G71+G72+G73+G74+G75+G76+G80+G81</f>
        <v>5820447.7999999998</v>
      </c>
      <c r="J85" s="36"/>
      <c r="K85" s="86"/>
      <c r="L85" s="87"/>
      <c r="M85" s="87"/>
      <c r="N85" s="148"/>
      <c r="O85" s="149"/>
      <c r="P85" s="149"/>
      <c r="Q85" s="149"/>
    </row>
    <row r="86" spans="1:17" ht="15.75" thickBot="1" x14ac:dyDescent="0.3">
      <c r="I86" s="24"/>
      <c r="J86" s="24"/>
      <c r="K86" s="88"/>
      <c r="L86" s="89"/>
      <c r="M86" s="89"/>
    </row>
    <row r="87" spans="1:17" ht="60" customHeight="1" thickBot="1" x14ac:dyDescent="0.3">
      <c r="A87" s="34"/>
      <c r="B87" s="144" t="s">
        <v>13</v>
      </c>
      <c r="C87" s="144"/>
      <c r="D87" s="144"/>
      <c r="E87" s="144"/>
      <c r="F87" s="60"/>
      <c r="G87" s="145"/>
      <c r="H87" s="147"/>
      <c r="I87" s="35">
        <f>I83+I85</f>
        <v>20022448.800000001</v>
      </c>
      <c r="J87" s="36"/>
      <c r="K87" s="65"/>
      <c r="L87" s="178"/>
      <c r="M87" s="87"/>
      <c r="N87" s="148"/>
      <c r="O87" s="148"/>
      <c r="P87" s="148"/>
      <c r="Q87" s="148"/>
    </row>
  </sheetData>
  <autoFilter ref="B6:Q85" xr:uid="{00000000-0009-0000-0000-000000000000}"/>
  <mergeCells count="25">
    <mergeCell ref="A2:Q2"/>
    <mergeCell ref="A3:Q3"/>
    <mergeCell ref="A4:Q4"/>
    <mergeCell ref="A1:Q1"/>
    <mergeCell ref="B85:E85"/>
    <mergeCell ref="A6:A7"/>
    <mergeCell ref="B6:B7"/>
    <mergeCell ref="C6:C7"/>
    <mergeCell ref="D6:D7"/>
    <mergeCell ref="E6:E7"/>
    <mergeCell ref="G6:G7"/>
    <mergeCell ref="I6:I7"/>
    <mergeCell ref="K6:K7"/>
    <mergeCell ref="O6:O7"/>
    <mergeCell ref="P6:P7"/>
    <mergeCell ref="Q6:Q7"/>
    <mergeCell ref="L6:N6"/>
    <mergeCell ref="B87:E87"/>
    <mergeCell ref="G85:H85"/>
    <mergeCell ref="G87:H87"/>
    <mergeCell ref="N83:Q83"/>
    <mergeCell ref="N85:Q85"/>
    <mergeCell ref="N87:Q87"/>
    <mergeCell ref="G83:H83"/>
    <mergeCell ref="B83:E83"/>
  </mergeCells>
  <phoneticPr fontId="2" type="noConversion"/>
  <dataValidations disablePrompts="1" count="4">
    <dataValidation type="list" allowBlank="1" showInputMessage="1" showErrorMessage="1" sqref="H21 H25:H44 H60:H81" xr:uid="{00000000-0002-0000-0000-000000000000}">
      <formula1>"alto,médio,baixo"</formula1>
    </dataValidation>
    <dataValidation type="list" allowBlank="1" showInputMessage="1" showErrorMessage="1" sqref="H22:H24 H8:H20 H45:H59" xr:uid="{00000000-0002-0000-0000-000001000000}">
      <formula1>"Baixa,Média,Alta"</formula1>
    </dataValidation>
    <dataValidation type="list" allowBlank="1" showInputMessage="1" showErrorMessage="1" sqref="O8:O81" xr:uid="{00000000-0002-0000-0000-000002000000}">
      <formula1>"PGE,FUNCAD"</formula1>
    </dataValidation>
    <dataValidation type="list" allowBlank="1" showInputMessage="1" showErrorMessage="1" sqref="K8:K81" xr:uid="{00000000-0002-0000-0000-000004000000}">
      <formula1>"nova,contratação existente não renovável,contratação existente a ser renovada"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29" orientation="landscape" r:id="rId1"/>
  <rowBreaks count="3" manualBreakCount="3">
    <brk id="26" max="16" man="1"/>
    <brk id="47" max="16" man="1"/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56C0-657C-4AD8-A438-81DAB9930AD8}">
  <sheetPr>
    <pageSetUpPr fitToPage="1"/>
  </sheetPr>
  <dimension ref="A1:N14"/>
  <sheetViews>
    <sheetView workbookViewId="0">
      <selection activeCell="L13" sqref="L13"/>
    </sheetView>
  </sheetViews>
  <sheetFormatPr defaultRowHeight="15" x14ac:dyDescent="0.25"/>
  <cols>
    <col min="2" max="3" width="18.7109375" customWidth="1"/>
    <col min="7" max="8" width="18.7109375" customWidth="1"/>
    <col min="9" max="9" width="15.42578125" bestFit="1" customWidth="1"/>
    <col min="12" max="12" width="39.5703125" bestFit="1" customWidth="1"/>
    <col min="13" max="13" width="15.42578125" bestFit="1" customWidth="1"/>
  </cols>
  <sheetData>
    <row r="1" spans="1:14" ht="15.75" thickBot="1" x14ac:dyDescent="0.3">
      <c r="A1" s="180"/>
      <c r="B1" s="182"/>
      <c r="C1" s="182"/>
      <c r="D1" s="183"/>
      <c r="E1" s="186"/>
      <c r="F1" s="180"/>
      <c r="G1" s="182"/>
      <c r="H1" s="182"/>
      <c r="I1" s="183"/>
      <c r="K1" s="180"/>
      <c r="L1" s="182"/>
      <c r="M1" s="182"/>
      <c r="N1" s="183"/>
    </row>
    <row r="2" spans="1:14" x14ac:dyDescent="0.25">
      <c r="A2" s="184"/>
      <c r="B2" s="203" t="s">
        <v>282</v>
      </c>
      <c r="C2" s="204"/>
      <c r="D2" s="185"/>
      <c r="E2" s="186"/>
      <c r="F2" s="184"/>
      <c r="G2" s="203" t="s">
        <v>282</v>
      </c>
      <c r="H2" s="204"/>
      <c r="I2" s="185"/>
      <c r="K2" s="184"/>
      <c r="L2" s="186"/>
      <c r="M2" s="186"/>
      <c r="N2" s="185"/>
    </row>
    <row r="3" spans="1:14" x14ac:dyDescent="0.25">
      <c r="A3" s="184"/>
      <c r="B3" s="189" t="s">
        <v>64</v>
      </c>
      <c r="C3" s="190">
        <v>160901</v>
      </c>
      <c r="D3" s="185"/>
      <c r="E3" s="186"/>
      <c r="F3" s="184"/>
      <c r="G3" s="189" t="s">
        <v>105</v>
      </c>
      <c r="H3" s="190">
        <v>160101</v>
      </c>
      <c r="I3" s="185"/>
      <c r="K3" s="184"/>
      <c r="L3" s="186"/>
      <c r="M3" s="186"/>
      <c r="N3" s="185"/>
    </row>
    <row r="4" spans="1:14" ht="15.75" thickBot="1" x14ac:dyDescent="0.3">
      <c r="A4" s="184"/>
      <c r="B4" s="195" t="s">
        <v>283</v>
      </c>
      <c r="C4" s="196">
        <v>1759</v>
      </c>
      <c r="D4" s="185"/>
      <c r="E4" s="186"/>
      <c r="F4" s="184"/>
      <c r="G4" s="195" t="s">
        <v>283</v>
      </c>
      <c r="H4" s="196">
        <v>1500</v>
      </c>
      <c r="I4" s="185"/>
      <c r="K4" s="184"/>
      <c r="L4" s="186"/>
      <c r="M4" s="186"/>
      <c r="N4" s="185"/>
    </row>
    <row r="5" spans="1:14" x14ac:dyDescent="0.25">
      <c r="A5" s="184"/>
      <c r="B5" s="197" t="s">
        <v>284</v>
      </c>
      <c r="C5" s="198">
        <v>4</v>
      </c>
      <c r="D5" s="185"/>
      <c r="E5" s="186"/>
      <c r="F5" s="184"/>
      <c r="G5" s="197" t="s">
        <v>284</v>
      </c>
      <c r="H5" s="198">
        <v>4</v>
      </c>
      <c r="I5" s="185"/>
      <c r="K5" s="184"/>
      <c r="L5" s="186"/>
      <c r="M5" s="186"/>
      <c r="N5" s="185"/>
    </row>
    <row r="6" spans="1:14" x14ac:dyDescent="0.25">
      <c r="A6" s="184"/>
      <c r="B6" s="191" t="s">
        <v>285</v>
      </c>
      <c r="C6" s="194">
        <v>7182050</v>
      </c>
      <c r="D6" s="185"/>
      <c r="E6" s="186"/>
      <c r="F6" s="184"/>
      <c r="G6" s="191" t="s">
        <v>285</v>
      </c>
      <c r="H6" s="194">
        <v>0</v>
      </c>
      <c r="I6" s="185"/>
      <c r="K6" s="184"/>
      <c r="L6" s="186"/>
      <c r="M6" s="186"/>
      <c r="N6" s="185"/>
    </row>
    <row r="7" spans="1:14" x14ac:dyDescent="0.25">
      <c r="A7" s="184"/>
      <c r="B7" s="199" t="s">
        <v>284</v>
      </c>
      <c r="C7" s="200">
        <v>3</v>
      </c>
      <c r="D7" s="185"/>
      <c r="E7" s="186"/>
      <c r="F7" s="184"/>
      <c r="G7" s="199" t="s">
        <v>284</v>
      </c>
      <c r="H7" s="200">
        <v>3</v>
      </c>
      <c r="I7" s="185"/>
      <c r="K7" s="184"/>
      <c r="L7" s="186"/>
      <c r="M7" s="186"/>
      <c r="N7" s="185"/>
    </row>
    <row r="8" spans="1:14" ht="15.75" thickBot="1" x14ac:dyDescent="0.3">
      <c r="A8" s="184"/>
      <c r="B8" s="192" t="s">
        <v>285</v>
      </c>
      <c r="C8" s="193">
        <v>7019951</v>
      </c>
      <c r="D8" s="185"/>
      <c r="E8" s="186"/>
      <c r="F8" s="184"/>
      <c r="G8" s="192" t="s">
        <v>285</v>
      </c>
      <c r="H8" s="193">
        <v>5820447.7999999998</v>
      </c>
      <c r="I8" s="185"/>
      <c r="K8" s="184"/>
      <c r="L8" s="186"/>
      <c r="M8" s="186"/>
      <c r="N8" s="185"/>
    </row>
    <row r="9" spans="1:14" ht="15.75" thickBot="1" x14ac:dyDescent="0.3">
      <c r="A9" s="184"/>
      <c r="B9" s="201" t="s">
        <v>286</v>
      </c>
      <c r="C9" s="202">
        <f>SUM(C6:C8)</f>
        <v>14202004</v>
      </c>
      <c r="D9" s="185"/>
      <c r="E9" s="186"/>
      <c r="F9" s="184"/>
      <c r="G9" s="201" t="s">
        <v>286</v>
      </c>
      <c r="H9" s="202">
        <v>5820447.7999999998</v>
      </c>
      <c r="I9" s="185"/>
      <c r="K9" s="184"/>
      <c r="L9" s="205" t="s">
        <v>287</v>
      </c>
      <c r="M9" s="206">
        <f>H9+C9</f>
        <v>20022451.800000001</v>
      </c>
      <c r="N9" s="185"/>
    </row>
    <row r="10" spans="1:14" ht="15.75" thickBot="1" x14ac:dyDescent="0.3">
      <c r="A10" s="181"/>
      <c r="B10" s="187"/>
      <c r="C10" s="187"/>
      <c r="D10" s="188"/>
      <c r="E10" s="186"/>
      <c r="F10" s="181"/>
      <c r="G10" s="187"/>
      <c r="H10" s="187"/>
      <c r="I10" s="188"/>
      <c r="K10" s="181"/>
      <c r="L10" s="187"/>
      <c r="M10" s="187"/>
      <c r="N10" s="188"/>
    </row>
    <row r="14" spans="1:14" x14ac:dyDescent="0.25">
      <c r="I14" s="179"/>
    </row>
  </sheetData>
  <mergeCells count="2">
    <mergeCell ref="B2:C2"/>
    <mergeCell ref="G2:H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PCA_2026 - PGE_FUNCAD</vt:lpstr>
      <vt:lpstr>PCA_2026 GRUPO DESPESA</vt:lpstr>
      <vt:lpstr>'PCA_2026 - PGE_FUNCAD'!Area_de_impressao</vt:lpstr>
      <vt:lpstr>'PCA_2026 - PGE_FUNCAD'!Titulos_de_impressao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Barcelos</dc:creator>
  <cp:lastModifiedBy>Leandro Barcelos</cp:lastModifiedBy>
  <cp:lastPrinted>2025-06-25T00:29:51Z</cp:lastPrinted>
  <dcterms:created xsi:type="dcterms:W3CDTF">2022-11-01T19:00:33Z</dcterms:created>
  <dcterms:modified xsi:type="dcterms:W3CDTF">2025-06-25T00:31:49Z</dcterms:modified>
</cp:coreProperties>
</file>