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ATÉ 17 CDAS" sheetId="1" r:id="rId1"/>
    <sheet name="ACIMA DE 17 CDAS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2"/>
  <c r="C96" s="1"/>
  <c r="D96" s="1"/>
  <c r="B50" i="1"/>
  <c r="D52" s="1"/>
  <c r="C74" i="2" l="1"/>
  <c r="D74" s="1"/>
  <c r="C62"/>
  <c r="D62" s="1"/>
  <c r="C92"/>
  <c r="D92" s="1"/>
  <c r="C71"/>
  <c r="D71" s="1"/>
  <c r="C67"/>
  <c r="D67" s="1"/>
  <c r="C59"/>
  <c r="D59" s="1"/>
  <c r="C55"/>
  <c r="D55" s="1"/>
  <c r="C51"/>
  <c r="D51" s="1"/>
  <c r="C47"/>
  <c r="D47" s="1"/>
  <c r="C43"/>
  <c r="D43" s="1"/>
  <c r="C39"/>
  <c r="D39" s="1"/>
  <c r="C35"/>
  <c r="D35" s="1"/>
  <c r="E38"/>
  <c r="F38" s="1"/>
  <c r="E42"/>
  <c r="F42" s="1"/>
  <c r="E46"/>
  <c r="F46" s="1"/>
  <c r="E50"/>
  <c r="F50" s="1"/>
  <c r="E54"/>
  <c r="F54" s="1"/>
  <c r="E58"/>
  <c r="F58" s="1"/>
  <c r="E62"/>
  <c r="F62" s="1"/>
  <c r="E66"/>
  <c r="F66" s="1"/>
  <c r="E70"/>
  <c r="F70" s="1"/>
  <c r="E74"/>
  <c r="F74" s="1"/>
  <c r="E78"/>
  <c r="F78" s="1"/>
  <c r="E93"/>
  <c r="F93" s="1"/>
  <c r="C91"/>
  <c r="D91" s="1"/>
  <c r="C78"/>
  <c r="D78" s="1"/>
  <c r="C66"/>
  <c r="D66" s="1"/>
  <c r="E91"/>
  <c r="F91" s="1"/>
  <c r="C75"/>
  <c r="D75" s="1"/>
  <c r="C63"/>
  <c r="D63" s="1"/>
  <c r="C93"/>
  <c r="D93" s="1"/>
  <c r="E92"/>
  <c r="F92" s="1"/>
  <c r="C76"/>
  <c r="D76" s="1"/>
  <c r="C72"/>
  <c r="D72" s="1"/>
  <c r="C68"/>
  <c r="D68" s="1"/>
  <c r="C64"/>
  <c r="D64" s="1"/>
  <c r="C60"/>
  <c r="D60" s="1"/>
  <c r="C56"/>
  <c r="D56" s="1"/>
  <c r="C52"/>
  <c r="D52" s="1"/>
  <c r="C48"/>
  <c r="D48" s="1"/>
  <c r="C44"/>
  <c r="D44" s="1"/>
  <c r="C40"/>
  <c r="D40" s="1"/>
  <c r="C36"/>
  <c r="D36" s="1"/>
  <c r="E37"/>
  <c r="F37" s="1"/>
  <c r="E41"/>
  <c r="F41" s="1"/>
  <c r="E45"/>
  <c r="F45" s="1"/>
  <c r="E49"/>
  <c r="F49" s="1"/>
  <c r="E53"/>
  <c r="F53" s="1"/>
  <c r="E57"/>
  <c r="F57" s="1"/>
  <c r="E61"/>
  <c r="F61" s="1"/>
  <c r="E65"/>
  <c r="F65" s="1"/>
  <c r="E69"/>
  <c r="F69" s="1"/>
  <c r="E73"/>
  <c r="F73" s="1"/>
  <c r="E77"/>
  <c r="F77" s="1"/>
  <c r="C77"/>
  <c r="D77" s="1"/>
  <c r="C73"/>
  <c r="D73" s="1"/>
  <c r="C69"/>
  <c r="D69" s="1"/>
  <c r="C65"/>
  <c r="D65" s="1"/>
  <c r="C61"/>
  <c r="D61" s="1"/>
  <c r="C57"/>
  <c r="D57" s="1"/>
  <c r="C53"/>
  <c r="D53" s="1"/>
  <c r="C49"/>
  <c r="D49" s="1"/>
  <c r="C45"/>
  <c r="D45" s="1"/>
  <c r="C41"/>
  <c r="D41" s="1"/>
  <c r="C37"/>
  <c r="D37" s="1"/>
  <c r="E36"/>
  <c r="F36" s="1"/>
  <c r="E40"/>
  <c r="F40" s="1"/>
  <c r="E44"/>
  <c r="F44" s="1"/>
  <c r="E48"/>
  <c r="F48" s="1"/>
  <c r="E52"/>
  <c r="F52" s="1"/>
  <c r="E56"/>
  <c r="F56" s="1"/>
  <c r="E60"/>
  <c r="F60" s="1"/>
  <c r="E64"/>
  <c r="F64" s="1"/>
  <c r="E68"/>
  <c r="F68" s="1"/>
  <c r="E72"/>
  <c r="F72" s="1"/>
  <c r="E76"/>
  <c r="F76" s="1"/>
  <c r="C70"/>
  <c r="D70" s="1"/>
  <c r="C58"/>
  <c r="D58" s="1"/>
  <c r="C54"/>
  <c r="D54" s="1"/>
  <c r="C50"/>
  <c r="D50" s="1"/>
  <c r="C46"/>
  <c r="D46" s="1"/>
  <c r="C42"/>
  <c r="D42" s="1"/>
  <c r="C38"/>
  <c r="D38" s="1"/>
  <c r="E35"/>
  <c r="F35" s="1"/>
  <c r="E39"/>
  <c r="F39" s="1"/>
  <c r="E43"/>
  <c r="F43" s="1"/>
  <c r="E47"/>
  <c r="F47" s="1"/>
  <c r="E51"/>
  <c r="F51" s="1"/>
  <c r="E55"/>
  <c r="F55" s="1"/>
  <c r="E59"/>
  <c r="F59" s="1"/>
  <c r="E63"/>
  <c r="F63" s="1"/>
  <c r="E67"/>
  <c r="F67" s="1"/>
  <c r="E71"/>
  <c r="F71" s="1"/>
  <c r="E75"/>
  <c r="F75" s="1"/>
  <c r="C86"/>
  <c r="D86" s="1"/>
  <c r="E80"/>
  <c r="F80" s="1"/>
  <c r="E84"/>
  <c r="F84" s="1"/>
  <c r="E88"/>
  <c r="F88" s="1"/>
  <c r="E95"/>
  <c r="F95" s="1"/>
  <c r="C34"/>
  <c r="D34" s="1"/>
  <c r="C90"/>
  <c r="D90" s="1"/>
  <c r="C80"/>
  <c r="D80" s="1"/>
  <c r="C84"/>
  <c r="D84" s="1"/>
  <c r="C88"/>
  <c r="D88" s="1"/>
  <c r="C95"/>
  <c r="D95" s="1"/>
  <c r="C82"/>
  <c r="D82" s="1"/>
  <c r="E34"/>
  <c r="F34" s="1"/>
  <c r="E82"/>
  <c r="F82" s="1"/>
  <c r="E86"/>
  <c r="F86" s="1"/>
  <c r="E90"/>
  <c r="F90" s="1"/>
  <c r="E33"/>
  <c r="F33" s="1"/>
  <c r="E79"/>
  <c r="F79" s="1"/>
  <c r="E81"/>
  <c r="F81" s="1"/>
  <c r="E83"/>
  <c r="F83" s="1"/>
  <c r="E85"/>
  <c r="F85" s="1"/>
  <c r="E87"/>
  <c r="F87" s="1"/>
  <c r="E89"/>
  <c r="F89" s="1"/>
  <c r="E94"/>
  <c r="F94" s="1"/>
  <c r="E96"/>
  <c r="F96" s="1"/>
  <c r="C33"/>
  <c r="D33" s="1"/>
  <c r="C79"/>
  <c r="D79" s="1"/>
  <c r="C81"/>
  <c r="D81" s="1"/>
  <c r="C83"/>
  <c r="D83" s="1"/>
  <c r="C85"/>
  <c r="D85" s="1"/>
  <c r="C87"/>
  <c r="D87" s="1"/>
  <c r="C89"/>
  <c r="D89" s="1"/>
  <c r="C94"/>
  <c r="D94" s="1"/>
  <c r="D99"/>
  <c r="E34" i="1"/>
  <c r="F34" s="1"/>
  <c r="C34"/>
  <c r="D34" s="1"/>
  <c r="C39"/>
  <c r="D39" s="1"/>
  <c r="C44"/>
  <c r="D44" s="1"/>
  <c r="E38"/>
  <c r="F38" s="1"/>
  <c r="C38"/>
  <c r="D38" s="1"/>
  <c r="E33"/>
  <c r="F33" s="1"/>
  <c r="E37"/>
  <c r="F37" s="1"/>
  <c r="E40"/>
  <c r="F40" s="1"/>
  <c r="E43"/>
  <c r="F43" s="1"/>
  <c r="E46"/>
  <c r="F46" s="1"/>
  <c r="E49"/>
  <c r="F49" s="1"/>
  <c r="C37"/>
  <c r="D37" s="1"/>
  <c r="C40"/>
  <c r="D40" s="1"/>
  <c r="C43"/>
  <c r="D43" s="1"/>
  <c r="C46"/>
  <c r="D46" s="1"/>
  <c r="C49"/>
  <c r="D49" s="1"/>
  <c r="C33"/>
  <c r="D33" s="1"/>
  <c r="E36"/>
  <c r="F36" s="1"/>
  <c r="E39"/>
  <c r="F39" s="1"/>
  <c r="E42"/>
  <c r="F42" s="1"/>
  <c r="E45"/>
  <c r="F45" s="1"/>
  <c r="E48"/>
  <c r="F48" s="1"/>
  <c r="C36"/>
  <c r="D36" s="1"/>
  <c r="C42"/>
  <c r="D42" s="1"/>
  <c r="C45"/>
  <c r="D45" s="1"/>
  <c r="C48"/>
  <c r="D48" s="1"/>
  <c r="E35"/>
  <c r="F35" s="1"/>
  <c r="E41"/>
  <c r="F41" s="1"/>
  <c r="E44"/>
  <c r="F44" s="1"/>
  <c r="E47"/>
  <c r="F47" s="1"/>
  <c r="C35"/>
  <c r="D35" s="1"/>
  <c r="C41"/>
  <c r="D41" s="1"/>
  <c r="C47"/>
  <c r="D47" s="1"/>
  <c r="D97" i="2" l="1"/>
  <c r="C16" s="1"/>
  <c r="F97"/>
  <c r="E99" s="1"/>
  <c r="E100" s="1"/>
  <c r="D50" i="1"/>
  <c r="C16" s="1"/>
  <c r="F99" i="2" l="1"/>
  <c r="C24" s="1"/>
  <c r="C23" s="1"/>
  <c r="F50" i="1"/>
  <c r="E52" s="1"/>
  <c r="F100" i="2" l="1"/>
  <c r="C25" s="1"/>
  <c r="E53" i="1"/>
  <c r="F52" s="1"/>
  <c r="F53" l="1"/>
  <c r="C25" s="1"/>
  <c r="C24"/>
  <c r="C23" s="1"/>
</calcChain>
</file>

<file path=xl/sharedStrings.xml><?xml version="1.0" encoding="utf-8"?>
<sst xmlns="http://schemas.openxmlformats.org/spreadsheetml/2006/main" count="36" uniqueCount="16">
  <si>
    <t>%</t>
  </si>
  <si>
    <t>QUANTIDADE DE PARCELAS</t>
  </si>
  <si>
    <t>PARCELADO</t>
  </si>
  <si>
    <t>VR. PARC</t>
  </si>
  <si>
    <t>QUANT. MAXIMA DEPARCELA</t>
  </si>
  <si>
    <t>NOME DA EMPRESA</t>
  </si>
  <si>
    <t>CNPJ DA EMPRESA</t>
  </si>
  <si>
    <t>VALORES COM DEDUÇÕES</t>
  </si>
  <si>
    <t>CDA</t>
  </si>
  <si>
    <t>TOTAL</t>
  </si>
  <si>
    <t>HONORÁRIOS PARCELADOS</t>
  </si>
  <si>
    <t>VALOR DA PARCELA</t>
  </si>
  <si>
    <t>PLANILHA PARA CÁLCULO AUTOMÁTICO DE HONORÁRIOS (REFIS 2015)</t>
  </si>
  <si>
    <t>HONORÁRIOS À VISTA</t>
  </si>
  <si>
    <t>À VISTA</t>
  </si>
  <si>
    <t>HONORÁRIOS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</si>
</sst>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R$&quot;\ * #,##0.00_-;\-&quot;R$&quot;\ * #,##0.00_-;_-&quot;R$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9" fontId="0" fillId="0" borderId="1" xfId="2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6" xfId="0" applyBorder="1" applyAlignment="1" applyProtection="1">
      <alignment horizontal="left" vertical="center"/>
    </xf>
    <xf numFmtId="164" fontId="0" fillId="0" borderId="6" xfId="0" applyNumberFormat="1" applyBorder="1" applyAlignment="1" applyProtection="1">
      <alignment horizontal="right" vertical="center"/>
    </xf>
    <xf numFmtId="0" fontId="0" fillId="0" borderId="6" xfId="0" applyBorder="1" applyAlignment="1" applyProtection="1">
      <alignment horizontal="right" vertical="center"/>
    </xf>
    <xf numFmtId="164" fontId="0" fillId="0" borderId="0" xfId="0" applyNumberForma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164" fontId="0" fillId="2" borderId="1" xfId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righ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0" fillId="0" borderId="15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4" fontId="0" fillId="0" borderId="16" xfId="0" applyNumberForma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164" fontId="4" fillId="0" borderId="0" xfId="1" applyFont="1" applyBorder="1" applyAlignment="1">
      <alignment vertical="center"/>
    </xf>
    <xf numFmtId="43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9" fontId="0" fillId="0" borderId="3" xfId="2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9" fontId="8" fillId="0" borderId="1" xfId="2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3" fillId="0" borderId="25" xfId="0" applyFont="1" applyBorder="1" applyAlignment="1" applyProtection="1">
      <alignment horizontal="center" vertical="center"/>
    </xf>
    <xf numFmtId="164" fontId="0" fillId="0" borderId="25" xfId="0" applyNumberFormat="1" applyBorder="1" applyAlignment="1">
      <alignment vertical="center"/>
    </xf>
    <xf numFmtId="9" fontId="0" fillId="0" borderId="27" xfId="2" applyFont="1" applyBorder="1" applyAlignment="1">
      <alignment vertical="center"/>
    </xf>
    <xf numFmtId="164" fontId="0" fillId="0" borderId="27" xfId="0" applyNumberFormat="1" applyBorder="1" applyAlignment="1">
      <alignment vertical="center"/>
    </xf>
    <xf numFmtId="164" fontId="0" fillId="0" borderId="28" xfId="0" applyNumberFormat="1" applyBorder="1" applyAlignment="1">
      <alignment vertical="center"/>
    </xf>
    <xf numFmtId="9" fontId="8" fillId="0" borderId="19" xfId="2" applyFont="1" applyFill="1" applyBorder="1" applyAlignment="1">
      <alignment vertical="center"/>
    </xf>
    <xf numFmtId="164" fontId="8" fillId="0" borderId="19" xfId="0" applyNumberFormat="1" applyFont="1" applyFill="1" applyBorder="1" applyAlignment="1">
      <alignment vertical="center"/>
    </xf>
    <xf numFmtId="164" fontId="8" fillId="0" borderId="20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164" fontId="0" fillId="0" borderId="30" xfId="0" applyNumberFormat="1" applyBorder="1" applyAlignment="1">
      <alignment vertical="center"/>
    </xf>
    <xf numFmtId="0" fontId="3" fillId="0" borderId="26" xfId="0" applyFont="1" applyBorder="1" applyAlignment="1">
      <alignment vertical="center"/>
    </xf>
    <xf numFmtId="164" fontId="3" fillId="0" borderId="27" xfId="0" applyNumberFormat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164" fontId="3" fillId="0" borderId="28" xfId="0" applyNumberFormat="1" applyFont="1" applyBorder="1" applyAlignment="1">
      <alignment vertical="center"/>
    </xf>
    <xf numFmtId="9" fontId="7" fillId="0" borderId="0" xfId="2" applyFont="1" applyFill="1" applyBorder="1" applyAlignment="1" applyProtection="1">
      <alignment vertical="center"/>
      <protection hidden="1"/>
    </xf>
    <xf numFmtId="164" fontId="7" fillId="0" borderId="0" xfId="0" applyNumberFormat="1" applyFont="1" applyFill="1" applyBorder="1" applyAlignment="1" applyProtection="1">
      <alignment vertical="center"/>
      <protection hidden="1"/>
    </xf>
    <xf numFmtId="0" fontId="0" fillId="2" borderId="24" xfId="0" applyFill="1" applyBorder="1" applyAlignment="1" applyProtection="1">
      <alignment horizontal="right" vertical="center"/>
    </xf>
    <xf numFmtId="164" fontId="0" fillId="2" borderId="1" xfId="1" applyFont="1" applyFill="1" applyBorder="1" applyAlignment="1" applyProtection="1">
      <alignment vertical="center"/>
    </xf>
    <xf numFmtId="0" fontId="0" fillId="2" borderId="26" xfId="0" applyFill="1" applyBorder="1" applyAlignment="1" applyProtection="1">
      <alignment horizontal="right" vertical="center"/>
    </xf>
    <xf numFmtId="164" fontId="0" fillId="2" borderId="27" xfId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  <protection hidden="1"/>
    </xf>
    <xf numFmtId="164" fontId="7" fillId="0" borderId="0" xfId="1" applyFont="1" applyFill="1" applyBorder="1" applyAlignment="1" applyProtection="1">
      <alignment vertical="center"/>
      <protection hidden="1"/>
    </xf>
    <xf numFmtId="0" fontId="8" fillId="2" borderId="18" xfId="0" applyFont="1" applyFill="1" applyBorder="1" applyAlignment="1" applyProtection="1">
      <alignment horizontal="right" vertical="center"/>
    </xf>
    <xf numFmtId="164" fontId="8" fillId="2" borderId="19" xfId="1" applyFont="1" applyFill="1" applyBorder="1" applyAlignment="1" applyProtection="1">
      <alignment vertical="center"/>
    </xf>
    <xf numFmtId="0" fontId="8" fillId="2" borderId="24" xfId="0" applyFont="1" applyFill="1" applyBorder="1" applyAlignment="1" applyProtection="1">
      <alignment horizontal="right" vertical="center"/>
    </xf>
    <xf numFmtId="164" fontId="8" fillId="2" borderId="1" xfId="1" applyFont="1" applyFill="1" applyBorder="1" applyAlignment="1" applyProtection="1">
      <alignment vertical="center"/>
    </xf>
    <xf numFmtId="0" fontId="0" fillId="2" borderId="29" xfId="0" applyFill="1" applyBorder="1" applyAlignment="1" applyProtection="1">
      <alignment horizontal="right" vertical="center"/>
    </xf>
    <xf numFmtId="164" fontId="0" fillId="2" borderId="3" xfId="1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64" fontId="3" fillId="0" borderId="9" xfId="0" applyNumberFormat="1" applyFont="1" applyBorder="1" applyAlignment="1" applyProtection="1">
      <alignment horizontal="center" vertical="center"/>
    </xf>
    <xf numFmtId="164" fontId="3" fillId="0" borderId="8" xfId="0" applyNumberFormat="1" applyFont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0" borderId="19" xfId="1" applyFont="1" applyBorder="1" applyAlignment="1" applyProtection="1">
      <alignment horizontal="center" vertical="center"/>
    </xf>
    <xf numFmtId="164" fontId="3" fillId="0" borderId="20" xfId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justify" wrapText="1"/>
    </xf>
    <xf numFmtId="0" fontId="5" fillId="0" borderId="0" xfId="0" applyFont="1" applyAlignment="1" applyProtection="1">
      <alignment horizontal="center" vertical="justify"/>
    </xf>
    <xf numFmtId="0" fontId="0" fillId="0" borderId="1" xfId="0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0" fillId="0" borderId="26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29308</xdr:colOff>
      <xdr:row>17</xdr:row>
      <xdr:rowOff>43961</xdr:rowOff>
    </xdr:from>
    <xdr:to>
      <xdr:col>5</xdr:col>
      <xdr:colOff>1077058</xdr:colOff>
      <xdr:row>22</xdr:row>
      <xdr:rowOff>19707</xdr:rowOff>
    </xdr:to>
    <xdr:sp macro="" textlink="">
      <xdr:nvSpPr>
        <xdr:cNvPr id="2" name="CaixaDeTexto 1"/>
        <xdr:cNvSpPr txBox="1"/>
      </xdr:nvSpPr>
      <xdr:spPr>
        <a:xfrm>
          <a:off x="29308" y="3558358"/>
          <a:ext cx="5895647" cy="606366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900">
              <a:latin typeface="Calibri" pitchFamily="34" charset="0"/>
            </a:rPr>
            <a:t>Nos</a:t>
          </a:r>
          <a:r>
            <a:rPr lang="pt-BR" sz="900" baseline="0">
              <a:latin typeface="Calibri" pitchFamily="34" charset="0"/>
            </a:rPr>
            <a:t> casos de pagamento À VISTA, o valor dos honorários deverá ser depositado na conta abaixo:</a:t>
          </a:r>
        </a:p>
        <a:p>
          <a:r>
            <a:rPr lang="pt-BR" sz="1000" b="1" baseline="0"/>
            <a:t>BANCO BANESTES </a:t>
          </a:r>
          <a:r>
            <a:rPr lang="pt-BR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- </a:t>
          </a:r>
          <a:r>
            <a:rPr lang="pt-BR" sz="1000" b="1">
              <a:solidFill>
                <a:schemeClr val="dk1"/>
              </a:solidFill>
              <a:latin typeface="+mn-lt"/>
              <a:ea typeface="+mn-ea"/>
              <a:cs typeface="+mn-cs"/>
            </a:rPr>
            <a:t>Agência: 0085</a:t>
          </a:r>
          <a:r>
            <a:rPr lang="pt-BR" sz="1000" b="1" baseline="0"/>
            <a:t> - </a:t>
          </a:r>
          <a:r>
            <a:rPr lang="pt-BR" sz="1000" b="1"/>
            <a:t>Conta Corrente: 1.278.365</a:t>
          </a:r>
          <a:endParaRPr lang="pt-BR" sz="9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="1"/>
            <a:t>Favorecido</a:t>
          </a:r>
          <a:r>
            <a:rPr lang="pt-BR" sz="900"/>
            <a:t>: Associação dos Procuradores do Estado do Espírito Santo (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CNPJ: 39.351.689/0001-34</a:t>
          </a:r>
          <a:r>
            <a:rPr lang="pt-BR" sz="90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pt-BR" sz="900"/>
        </a:p>
      </xdr:txBody>
    </xdr:sp>
    <xdr:clientData/>
  </xdr:twoCellAnchor>
  <xdr:twoCellAnchor>
    <xdr:from>
      <xdr:col>0</xdr:col>
      <xdr:colOff>52552</xdr:colOff>
      <xdr:row>6</xdr:row>
      <xdr:rowOff>74027</xdr:rowOff>
    </xdr:from>
    <xdr:to>
      <xdr:col>5</xdr:col>
      <xdr:colOff>1123293</xdr:colOff>
      <xdr:row>11</xdr:row>
      <xdr:rowOff>40323</xdr:rowOff>
    </xdr:to>
    <xdr:sp macro="" textlink="">
      <xdr:nvSpPr>
        <xdr:cNvPr id="3" name="CaixaDeTexto 2"/>
        <xdr:cNvSpPr txBox="1"/>
      </xdr:nvSpPr>
      <xdr:spPr>
        <a:xfrm>
          <a:off x="52552" y="1223596"/>
          <a:ext cx="5918638" cy="166108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Resolução CPGE Nº 275, de 23 de  junho  de  2015,  re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gulamenta  os  honorários advocatícios alcançados pelo REFIS  estadual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  ano de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2015 que  serão apurados  à  razão  de  2% (dois por cento)  a 7% (sete por cento) sobre 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 total da dívida fiscal estadual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 a redução prevista na Lei Estadual nº 10.376/2015.</a:t>
          </a:r>
        </a:p>
        <a:p>
          <a:pPr algn="l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Entende-se por “valor total da dívida fiscal estadual”  para  efeitos de enquadramento nos percentuais dos honorários,  o  somatório  das  CDAs  ajuizadas  ou  protestadas,  incluídas  no REFIS 2015, considerando as condições  de pagamento  do débito  fiscal, conforme estabelecidas na Lei Estadual nº 10.376/2015. </a:t>
          </a:r>
          <a:r>
            <a:rPr lang="pt-BR" sz="1050">
              <a:latin typeface="Calibri" pitchFamily="34" charset="0"/>
            </a:rPr>
            <a:t>Para o cálculo dos honorários devidos, utilize a planilha abaixo e preencha os campos em destaque.</a:t>
          </a:r>
        </a:p>
      </xdr:txBody>
    </xdr:sp>
    <xdr:clientData/>
  </xdr:twoCellAnchor>
  <xdr:twoCellAnchor>
    <xdr:from>
      <xdr:col>0</xdr:col>
      <xdr:colOff>27634</xdr:colOff>
      <xdr:row>25</xdr:row>
      <xdr:rowOff>24281</xdr:rowOff>
    </xdr:from>
    <xdr:to>
      <xdr:col>5</xdr:col>
      <xdr:colOff>1090037</xdr:colOff>
      <xdr:row>30</xdr:row>
      <xdr:rowOff>65689</xdr:rowOff>
    </xdr:to>
    <xdr:sp macro="" textlink="">
      <xdr:nvSpPr>
        <xdr:cNvPr id="4" name="CaixaDeTexto 3"/>
        <xdr:cNvSpPr txBox="1"/>
      </xdr:nvSpPr>
      <xdr:spPr>
        <a:xfrm>
          <a:off x="27634" y="4983850"/>
          <a:ext cx="6251886" cy="593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pt-BR" sz="900">
              <a:latin typeface="+mn-lt"/>
            </a:rPr>
            <a:t>Nos</a:t>
          </a:r>
          <a:r>
            <a:rPr lang="pt-BR" sz="900" baseline="0">
              <a:latin typeface="+mn-lt"/>
            </a:rPr>
            <a:t> casos de parcelamento do valor dos honorários, deve-se seguir os procedimentos estabelecidos pela Resolução CPGE nº 275, de 23 de junho de 2015, bem como preencher o Requerimento de Parcelamento de Honorários, que deverá ser entregue na Procuradoria Geral do Estado, no setor da Procuradoria Fiscal.</a:t>
          </a:r>
          <a:endParaRPr lang="pt-BR" sz="90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29308</xdr:colOff>
      <xdr:row>17</xdr:row>
      <xdr:rowOff>43961</xdr:rowOff>
    </xdr:from>
    <xdr:to>
      <xdr:col>5</xdr:col>
      <xdr:colOff>1077058</xdr:colOff>
      <xdr:row>22</xdr:row>
      <xdr:rowOff>19707</xdr:rowOff>
    </xdr:to>
    <xdr:sp macro="" textlink="">
      <xdr:nvSpPr>
        <xdr:cNvPr id="2" name="CaixaDeTexto 1"/>
        <xdr:cNvSpPr txBox="1"/>
      </xdr:nvSpPr>
      <xdr:spPr>
        <a:xfrm>
          <a:off x="29308" y="3672986"/>
          <a:ext cx="6238875" cy="756796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900">
              <a:latin typeface="Calibri" pitchFamily="34" charset="0"/>
            </a:rPr>
            <a:t>Nos</a:t>
          </a:r>
          <a:r>
            <a:rPr lang="pt-BR" sz="900" baseline="0">
              <a:latin typeface="Calibri" pitchFamily="34" charset="0"/>
            </a:rPr>
            <a:t> casos de pagamento À VISTA, o valor dos honorários deverá ser depositado na conta abaixo:</a:t>
          </a:r>
        </a:p>
        <a:p>
          <a:r>
            <a:rPr lang="pt-BR" sz="1000" b="1" baseline="0"/>
            <a:t>BANCO BANESTES </a:t>
          </a:r>
          <a:r>
            <a:rPr lang="pt-BR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- </a:t>
          </a:r>
          <a:r>
            <a:rPr lang="pt-BR" sz="1000" b="1">
              <a:solidFill>
                <a:schemeClr val="dk1"/>
              </a:solidFill>
              <a:latin typeface="+mn-lt"/>
              <a:ea typeface="+mn-ea"/>
              <a:cs typeface="+mn-cs"/>
            </a:rPr>
            <a:t>Agência: 0085</a:t>
          </a:r>
          <a:r>
            <a:rPr lang="pt-BR" sz="1000" b="1" baseline="0"/>
            <a:t> - </a:t>
          </a:r>
          <a:r>
            <a:rPr lang="pt-BR" sz="1000" b="1"/>
            <a:t>Conta Corrente: 1.278.365</a:t>
          </a:r>
          <a:endParaRPr lang="pt-BR" sz="9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="1"/>
            <a:t>Favorecido</a:t>
          </a:r>
          <a:r>
            <a:rPr lang="pt-BR" sz="900"/>
            <a:t>: Associação dos Procuradores do Estado do Espírito Santo (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CNPJ: 39.351.689/0001-34</a:t>
          </a:r>
          <a:r>
            <a:rPr lang="pt-BR" sz="90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pt-BR" sz="900"/>
        </a:p>
      </xdr:txBody>
    </xdr:sp>
    <xdr:clientData/>
  </xdr:twoCellAnchor>
  <xdr:twoCellAnchor>
    <xdr:from>
      <xdr:col>0</xdr:col>
      <xdr:colOff>52552</xdr:colOff>
      <xdr:row>6</xdr:row>
      <xdr:rowOff>74027</xdr:rowOff>
    </xdr:from>
    <xdr:to>
      <xdr:col>5</xdr:col>
      <xdr:colOff>1123293</xdr:colOff>
      <xdr:row>11</xdr:row>
      <xdr:rowOff>40323</xdr:rowOff>
    </xdr:to>
    <xdr:sp macro="" textlink="">
      <xdr:nvSpPr>
        <xdr:cNvPr id="3" name="CaixaDeTexto 2"/>
        <xdr:cNvSpPr txBox="1"/>
      </xdr:nvSpPr>
      <xdr:spPr>
        <a:xfrm>
          <a:off x="52552" y="1264652"/>
          <a:ext cx="6261866" cy="161412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Resolução CPGE Nº 275, de 23 de  junho  de  2015,  re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gulamenta  os  honorários advocatícios alcançados pelo REFIS  estadual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  ano de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2015 que  serão apurados  à  razão  de  2% (dois por cento)  a 7% (sete por cento) sobre 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 total da dívida fiscal estadual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 a redução prevista na Lei Estadual nº 10.376/2015.</a:t>
          </a:r>
        </a:p>
        <a:p>
          <a:pPr algn="l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Entende-se por “valor total da dívida fiscal estadual”  para  efeitos de enquadramento nos percentuais dos honorários,  o  somatório  das  CDAs  ajuizadas  ou  protestadas,  incluídas  no REFIS 2015, considerando as condições  de pagamento  do débito  fiscal, conforme estabelecidas na Lei Estadual nº 10.376/2015. </a:t>
          </a:r>
          <a:r>
            <a:rPr lang="pt-BR" sz="1050">
              <a:latin typeface="Calibri" pitchFamily="34" charset="0"/>
            </a:rPr>
            <a:t>Para o cálculo dos honorários devidos, utilize a planilha abaixo e preencha os campos em destaque.</a:t>
          </a:r>
        </a:p>
      </xdr:txBody>
    </xdr:sp>
    <xdr:clientData/>
  </xdr:twoCellAnchor>
  <xdr:twoCellAnchor>
    <xdr:from>
      <xdr:col>0</xdr:col>
      <xdr:colOff>27634</xdr:colOff>
      <xdr:row>25</xdr:row>
      <xdr:rowOff>24281</xdr:rowOff>
    </xdr:from>
    <xdr:to>
      <xdr:col>5</xdr:col>
      <xdr:colOff>1090037</xdr:colOff>
      <xdr:row>30</xdr:row>
      <xdr:rowOff>65689</xdr:rowOff>
    </xdr:to>
    <xdr:sp macro="" textlink="">
      <xdr:nvSpPr>
        <xdr:cNvPr id="4" name="CaixaDeTexto 3"/>
        <xdr:cNvSpPr txBox="1"/>
      </xdr:nvSpPr>
      <xdr:spPr>
        <a:xfrm>
          <a:off x="27634" y="5005856"/>
          <a:ext cx="6253528" cy="670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pt-BR" sz="900">
              <a:latin typeface="+mn-lt"/>
            </a:rPr>
            <a:t>Nos</a:t>
          </a:r>
          <a:r>
            <a:rPr lang="pt-BR" sz="900" baseline="0">
              <a:latin typeface="+mn-lt"/>
            </a:rPr>
            <a:t> casos de parcelamento do valor dos honorários, deve-se seguir os procedimentos estabelecidos pela Resolução CPGE nº 275, de 23 de junho de 2015, bem como preencher o Requerimento de Parcelamento de Honorários, que deverá ser entregue na Procuradoria Geral do Estado, no setor da Procuradoria Fiscal.</a:t>
          </a:r>
          <a:endParaRPr lang="pt-BR" sz="90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53"/>
  <sheetViews>
    <sheetView tabSelected="1" view="pageLayout" topLeftCell="A4" zoomScaleNormal="100" workbookViewId="0">
      <selection activeCell="C13" sqref="C13:F13"/>
    </sheetView>
  </sheetViews>
  <sheetFormatPr defaultRowHeight="15"/>
  <cols>
    <col min="1" max="1" width="11.7109375" style="2" customWidth="1"/>
    <col min="2" max="2" width="25.85546875" style="2" customWidth="1"/>
    <col min="3" max="3" width="6.5703125" style="2" bestFit="1" customWidth="1"/>
    <col min="4" max="4" width="20.140625" style="2" customWidth="1"/>
    <col min="5" max="5" width="8.42578125" style="2" bestFit="1" customWidth="1"/>
    <col min="6" max="6" width="17.140625" style="2" customWidth="1"/>
    <col min="7" max="7" width="0.140625" style="2" hidden="1" customWidth="1"/>
    <col min="8" max="16384" width="9.140625" style="2"/>
  </cols>
  <sheetData>
    <row r="6" spans="1:8" ht="18.75">
      <c r="A6" s="116" t="s">
        <v>12</v>
      </c>
      <c r="B6" s="116"/>
      <c r="C6" s="116"/>
      <c r="D6" s="116"/>
      <c r="E6" s="116"/>
      <c r="F6" s="116"/>
    </row>
    <row r="7" spans="1:8" ht="30.75" customHeight="1">
      <c r="A7" s="120"/>
      <c r="B7" s="120"/>
      <c r="C7" s="120"/>
      <c r="D7" s="120"/>
      <c r="E7" s="120"/>
      <c r="F7" s="120"/>
    </row>
    <row r="8" spans="1:8" ht="30.75" customHeight="1">
      <c r="A8" s="120"/>
      <c r="B8" s="120"/>
      <c r="C8" s="120"/>
      <c r="D8" s="120"/>
      <c r="E8" s="120"/>
      <c r="F8" s="120"/>
    </row>
    <row r="9" spans="1:8" ht="45.75" customHeight="1">
      <c r="A9" s="121"/>
      <c r="B9" s="121"/>
      <c r="C9" s="121"/>
      <c r="D9" s="121"/>
      <c r="E9" s="121"/>
      <c r="F9" s="121"/>
      <c r="H9" s="6"/>
    </row>
    <row r="10" spans="1:8" ht="13.5" customHeight="1">
      <c r="A10" s="19"/>
      <c r="B10" s="19"/>
      <c r="C10" s="19"/>
      <c r="D10" s="19"/>
      <c r="E10" s="19"/>
      <c r="F10" s="19"/>
    </row>
    <row r="11" spans="1:8" ht="9" customHeight="1">
      <c r="A11" s="19"/>
      <c r="B11" s="19"/>
      <c r="C11" s="19"/>
      <c r="D11" s="19"/>
      <c r="E11" s="19"/>
      <c r="F11" s="19"/>
    </row>
    <row r="12" spans="1:8" ht="3.75" customHeight="1">
      <c r="A12" s="20"/>
      <c r="B12" s="20"/>
      <c r="C12" s="20"/>
      <c r="D12" s="20"/>
      <c r="E12" s="20"/>
      <c r="F12" s="20"/>
      <c r="H12" s="9"/>
    </row>
    <row r="13" spans="1:8">
      <c r="A13" s="122" t="s">
        <v>5</v>
      </c>
      <c r="B13" s="122"/>
      <c r="C13" s="117"/>
      <c r="D13" s="117"/>
      <c r="E13" s="117"/>
      <c r="F13" s="117"/>
      <c r="G13" s="8"/>
      <c r="H13" s="10"/>
    </row>
    <row r="14" spans="1:8">
      <c r="A14" s="122" t="s">
        <v>6</v>
      </c>
      <c r="B14" s="122"/>
      <c r="C14" s="117"/>
      <c r="D14" s="117"/>
      <c r="E14" s="117"/>
      <c r="F14" s="117"/>
      <c r="G14" s="8"/>
      <c r="H14" s="10"/>
    </row>
    <row r="15" spans="1:8" ht="12.75" customHeight="1" thickBot="1">
      <c r="A15" s="21"/>
      <c r="B15" s="21"/>
      <c r="C15" s="21"/>
      <c r="D15" s="21"/>
      <c r="E15" s="21"/>
      <c r="F15" s="21"/>
    </row>
    <row r="16" spans="1:8">
      <c r="A16" s="114" t="s">
        <v>13</v>
      </c>
      <c r="B16" s="115"/>
      <c r="C16" s="109">
        <f>D50</f>
        <v>0</v>
      </c>
      <c r="D16" s="110"/>
      <c r="E16" s="110"/>
      <c r="F16" s="111"/>
      <c r="G16" s="7"/>
      <c r="H16" s="7"/>
    </row>
    <row r="17" spans="1:8" ht="0.75" customHeight="1">
      <c r="A17" s="37"/>
      <c r="B17" s="22"/>
      <c r="C17" s="23"/>
      <c r="D17" s="23"/>
      <c r="E17" s="23"/>
      <c r="F17" s="38"/>
      <c r="G17" s="7"/>
      <c r="H17" s="7"/>
    </row>
    <row r="18" spans="1:8" ht="12" customHeight="1">
      <c r="A18" s="100"/>
      <c r="B18" s="101"/>
      <c r="C18" s="101"/>
      <c r="D18" s="101"/>
      <c r="E18" s="101"/>
      <c r="F18" s="102"/>
    </row>
    <row r="19" spans="1:8" ht="12" customHeight="1">
      <c r="A19" s="103"/>
      <c r="B19" s="104"/>
      <c r="C19" s="104"/>
      <c r="D19" s="104"/>
      <c r="E19" s="104"/>
      <c r="F19" s="105"/>
    </row>
    <row r="20" spans="1:8" ht="12" customHeight="1">
      <c r="A20" s="103"/>
      <c r="B20" s="104"/>
      <c r="C20" s="104"/>
      <c r="D20" s="104"/>
      <c r="E20" s="104"/>
      <c r="F20" s="105"/>
    </row>
    <row r="21" spans="1:8" ht="12" customHeight="1" thickBot="1">
      <c r="A21" s="106"/>
      <c r="B21" s="107"/>
      <c r="C21" s="107"/>
      <c r="D21" s="107"/>
      <c r="E21" s="107"/>
      <c r="F21" s="108"/>
    </row>
    <row r="22" spans="1:8" s="6" customFormat="1" ht="13.5" customHeight="1" thickBot="1">
      <c r="A22" s="24"/>
      <c r="B22" s="24"/>
      <c r="C22" s="24"/>
      <c r="D22" s="24"/>
      <c r="E22" s="24"/>
      <c r="F22" s="24"/>
    </row>
    <row r="23" spans="1:8">
      <c r="A23" s="112" t="s">
        <v>10</v>
      </c>
      <c r="B23" s="113"/>
      <c r="C23" s="118" t="str">
        <f>IF(C24="NÃO PARCELA","",F50)</f>
        <v/>
      </c>
      <c r="D23" s="118"/>
      <c r="E23" s="118"/>
      <c r="F23" s="119"/>
      <c r="G23" s="11"/>
      <c r="H23" s="12"/>
    </row>
    <row r="24" spans="1:8">
      <c r="A24" s="92" t="s">
        <v>1</v>
      </c>
      <c r="B24" s="93"/>
      <c r="C24" s="98" t="str">
        <f>F52</f>
        <v>NÃO PARCELA</v>
      </c>
      <c r="D24" s="98"/>
      <c r="E24" s="98"/>
      <c r="F24" s="99"/>
    </row>
    <row r="25" spans="1:8">
      <c r="A25" s="92" t="s">
        <v>11</v>
      </c>
      <c r="B25" s="93"/>
      <c r="C25" s="97" t="str">
        <f>F53</f>
        <v/>
      </c>
      <c r="D25" s="98"/>
      <c r="E25" s="98"/>
      <c r="F25" s="99"/>
    </row>
    <row r="26" spans="1:8" s="6" customFormat="1" ht="2.25" customHeight="1">
      <c r="A26" s="39"/>
      <c r="B26" s="25"/>
      <c r="C26" s="26"/>
      <c r="D26" s="27"/>
      <c r="E26" s="27"/>
      <c r="F26" s="40"/>
    </row>
    <row r="27" spans="1:8">
      <c r="A27" s="41"/>
      <c r="B27" s="28"/>
      <c r="C27" s="29"/>
      <c r="D27" s="30"/>
      <c r="E27" s="30"/>
      <c r="F27" s="42"/>
    </row>
    <row r="28" spans="1:8" ht="24" customHeight="1">
      <c r="A28" s="39"/>
      <c r="B28" s="25"/>
      <c r="C28" s="31"/>
      <c r="D28" s="32"/>
      <c r="E28" s="32"/>
      <c r="F28" s="43"/>
    </row>
    <row r="29" spans="1:8" ht="3.75" customHeight="1" thickBot="1">
      <c r="A29" s="44"/>
      <c r="B29" s="45"/>
      <c r="C29" s="46"/>
      <c r="D29" s="47"/>
      <c r="E29" s="47"/>
      <c r="F29" s="48"/>
    </row>
    <row r="30" spans="1:8" ht="4.5" customHeight="1">
      <c r="A30" s="25"/>
      <c r="B30" s="25"/>
      <c r="C30" s="31"/>
      <c r="D30" s="32"/>
      <c r="E30" s="32"/>
      <c r="F30" s="32"/>
    </row>
    <row r="31" spans="1:8">
      <c r="A31" s="94" t="s">
        <v>8</v>
      </c>
      <c r="B31" s="95" t="s">
        <v>7</v>
      </c>
      <c r="C31" s="94" t="s">
        <v>14</v>
      </c>
      <c r="D31" s="94"/>
      <c r="E31" s="94" t="s">
        <v>2</v>
      </c>
      <c r="F31" s="94"/>
    </row>
    <row r="32" spans="1:8" s="1" customFormat="1">
      <c r="A32" s="94"/>
      <c r="B32" s="96"/>
      <c r="C32" s="33" t="s">
        <v>0</v>
      </c>
      <c r="D32" s="57" t="s">
        <v>15</v>
      </c>
      <c r="E32" s="33" t="s">
        <v>0</v>
      </c>
      <c r="F32" s="57" t="s">
        <v>15</v>
      </c>
    </row>
    <row r="33" spans="1:6">
      <c r="A33" s="34"/>
      <c r="B33" s="35"/>
      <c r="C33" s="4">
        <f>IF($B$50&lt;=134000,2%,4%)</f>
        <v>0.02</v>
      </c>
      <c r="D33" s="5">
        <f>B33*C33</f>
        <v>0</v>
      </c>
      <c r="E33" s="4">
        <f>IF($B$50&lt;=134355,3%,IF($B$50&gt;268710,7%,5%))</f>
        <v>0.03</v>
      </c>
      <c r="F33" s="5">
        <f>B33*E33</f>
        <v>0</v>
      </c>
    </row>
    <row r="34" spans="1:6">
      <c r="A34" s="34"/>
      <c r="B34" s="35"/>
      <c r="C34" s="4">
        <f>IF($B$50&lt;=134000,2%,4%)</f>
        <v>0.02</v>
      </c>
      <c r="D34" s="5">
        <f>B34*C34</f>
        <v>0</v>
      </c>
      <c r="E34" s="4">
        <f>IF($B$50&lt;=134355,3%,IF($B$50&gt;268710,7%,5%))</f>
        <v>0.03</v>
      </c>
      <c r="F34" s="5">
        <f>B34*E34</f>
        <v>0</v>
      </c>
    </row>
    <row r="35" spans="1:6">
      <c r="A35" s="34"/>
      <c r="B35" s="35"/>
      <c r="C35" s="4">
        <f t="shared" ref="C35:C49" si="0">IF($B$50&lt;=134000,2%,4%)</f>
        <v>0.02</v>
      </c>
      <c r="D35" s="5">
        <f t="shared" ref="D35:D49" si="1">B35*C35</f>
        <v>0</v>
      </c>
      <c r="E35" s="4">
        <f t="shared" ref="E35:E49" si="2">IF($B$50&lt;=134355,3%,IF($B$50&gt;268710,7%,5%))</f>
        <v>0.03</v>
      </c>
      <c r="F35" s="5">
        <f t="shared" ref="F35:F49" si="3">B35*E35</f>
        <v>0</v>
      </c>
    </row>
    <row r="36" spans="1:6">
      <c r="A36" s="34"/>
      <c r="B36" s="137"/>
      <c r="C36" s="4">
        <f t="shared" si="0"/>
        <v>0.02</v>
      </c>
      <c r="D36" s="5">
        <f t="shared" si="1"/>
        <v>0</v>
      </c>
      <c r="E36" s="4">
        <f t="shared" si="2"/>
        <v>0.03</v>
      </c>
      <c r="F36" s="5">
        <f t="shared" si="3"/>
        <v>0</v>
      </c>
    </row>
    <row r="37" spans="1:6">
      <c r="A37" s="34"/>
      <c r="B37" s="35"/>
      <c r="C37" s="4">
        <f t="shared" si="0"/>
        <v>0.02</v>
      </c>
      <c r="D37" s="5">
        <f t="shared" si="1"/>
        <v>0</v>
      </c>
      <c r="E37" s="4">
        <f t="shared" si="2"/>
        <v>0.03</v>
      </c>
      <c r="F37" s="5">
        <f t="shared" si="3"/>
        <v>0</v>
      </c>
    </row>
    <row r="38" spans="1:6">
      <c r="A38" s="34"/>
      <c r="B38" s="35"/>
      <c r="C38" s="4">
        <f t="shared" si="0"/>
        <v>0.02</v>
      </c>
      <c r="D38" s="5">
        <f t="shared" si="1"/>
        <v>0</v>
      </c>
      <c r="E38" s="4">
        <f t="shared" si="2"/>
        <v>0.03</v>
      </c>
      <c r="F38" s="5">
        <f t="shared" si="3"/>
        <v>0</v>
      </c>
    </row>
    <row r="39" spans="1:6">
      <c r="A39" s="34"/>
      <c r="B39" s="136"/>
      <c r="C39" s="4">
        <f t="shared" si="0"/>
        <v>0.02</v>
      </c>
      <c r="D39" s="5">
        <f t="shared" si="1"/>
        <v>0</v>
      </c>
      <c r="E39" s="4">
        <f t="shared" si="2"/>
        <v>0.03</v>
      </c>
      <c r="F39" s="5">
        <f t="shared" si="3"/>
        <v>0</v>
      </c>
    </row>
    <row r="40" spans="1:6">
      <c r="A40" s="34"/>
      <c r="B40" s="136"/>
      <c r="C40" s="4">
        <f t="shared" si="0"/>
        <v>0.02</v>
      </c>
      <c r="D40" s="5">
        <f t="shared" si="1"/>
        <v>0</v>
      </c>
      <c r="E40" s="4">
        <f t="shared" si="2"/>
        <v>0.03</v>
      </c>
      <c r="F40" s="5">
        <f t="shared" si="3"/>
        <v>0</v>
      </c>
    </row>
    <row r="41" spans="1:6">
      <c r="A41" s="34"/>
      <c r="B41" s="136"/>
      <c r="C41" s="4">
        <f t="shared" si="0"/>
        <v>0.02</v>
      </c>
      <c r="D41" s="5">
        <f t="shared" si="1"/>
        <v>0</v>
      </c>
      <c r="E41" s="4">
        <f t="shared" si="2"/>
        <v>0.03</v>
      </c>
      <c r="F41" s="5">
        <f t="shared" si="3"/>
        <v>0</v>
      </c>
    </row>
    <row r="42" spans="1:6">
      <c r="A42" s="34"/>
      <c r="B42" s="136"/>
      <c r="C42" s="4">
        <f t="shared" si="0"/>
        <v>0.02</v>
      </c>
      <c r="D42" s="5">
        <f t="shared" si="1"/>
        <v>0</v>
      </c>
      <c r="E42" s="4">
        <f t="shared" si="2"/>
        <v>0.03</v>
      </c>
      <c r="F42" s="5">
        <f t="shared" si="3"/>
        <v>0</v>
      </c>
    </row>
    <row r="43" spans="1:6">
      <c r="A43" s="34"/>
      <c r="B43" s="136"/>
      <c r="C43" s="4">
        <f t="shared" si="0"/>
        <v>0.02</v>
      </c>
      <c r="D43" s="5">
        <f t="shared" si="1"/>
        <v>0</v>
      </c>
      <c r="E43" s="4">
        <f t="shared" si="2"/>
        <v>0.03</v>
      </c>
      <c r="F43" s="5">
        <f t="shared" si="3"/>
        <v>0</v>
      </c>
    </row>
    <row r="44" spans="1:6">
      <c r="A44" s="34"/>
      <c r="B44" s="136"/>
      <c r="C44" s="4">
        <f t="shared" si="0"/>
        <v>0.02</v>
      </c>
      <c r="D44" s="5">
        <f t="shared" si="1"/>
        <v>0</v>
      </c>
      <c r="E44" s="4">
        <f t="shared" si="2"/>
        <v>0.03</v>
      </c>
      <c r="F44" s="5">
        <f t="shared" si="3"/>
        <v>0</v>
      </c>
    </row>
    <row r="45" spans="1:6">
      <c r="A45" s="34"/>
      <c r="B45" s="36"/>
      <c r="C45" s="4">
        <f t="shared" si="0"/>
        <v>0.02</v>
      </c>
      <c r="D45" s="5">
        <f t="shared" si="1"/>
        <v>0</v>
      </c>
      <c r="E45" s="4">
        <f t="shared" si="2"/>
        <v>0.03</v>
      </c>
      <c r="F45" s="5">
        <f t="shared" si="3"/>
        <v>0</v>
      </c>
    </row>
    <row r="46" spans="1:6">
      <c r="A46" s="34"/>
      <c r="B46" s="36"/>
      <c r="C46" s="4">
        <f t="shared" si="0"/>
        <v>0.02</v>
      </c>
      <c r="D46" s="5">
        <f t="shared" si="1"/>
        <v>0</v>
      </c>
      <c r="E46" s="4">
        <f t="shared" si="2"/>
        <v>0.03</v>
      </c>
      <c r="F46" s="5">
        <f t="shared" si="3"/>
        <v>0</v>
      </c>
    </row>
    <row r="47" spans="1:6">
      <c r="A47" s="34"/>
      <c r="B47" s="36"/>
      <c r="C47" s="4">
        <f t="shared" si="0"/>
        <v>0.02</v>
      </c>
      <c r="D47" s="5">
        <f t="shared" si="1"/>
        <v>0</v>
      </c>
      <c r="E47" s="4">
        <f t="shared" si="2"/>
        <v>0.03</v>
      </c>
      <c r="F47" s="5">
        <f t="shared" si="3"/>
        <v>0</v>
      </c>
    </row>
    <row r="48" spans="1:6">
      <c r="A48" s="34"/>
      <c r="B48" s="36"/>
      <c r="C48" s="4">
        <f t="shared" si="0"/>
        <v>0.02</v>
      </c>
      <c r="D48" s="5">
        <f t="shared" si="1"/>
        <v>0</v>
      </c>
      <c r="E48" s="4">
        <f t="shared" si="2"/>
        <v>0.03</v>
      </c>
      <c r="F48" s="5">
        <f t="shared" si="3"/>
        <v>0</v>
      </c>
    </row>
    <row r="49" spans="1:8">
      <c r="A49" s="34"/>
      <c r="B49" s="36"/>
      <c r="C49" s="4">
        <f t="shared" si="0"/>
        <v>0.02</v>
      </c>
      <c r="D49" s="5">
        <f t="shared" si="1"/>
        <v>0</v>
      </c>
      <c r="E49" s="4">
        <f t="shared" si="2"/>
        <v>0.03</v>
      </c>
      <c r="F49" s="5">
        <f t="shared" si="3"/>
        <v>0</v>
      </c>
    </row>
    <row r="50" spans="1:8">
      <c r="A50" s="17" t="s">
        <v>9</v>
      </c>
      <c r="B50" s="18">
        <f>SUM(B33:B49)</f>
        <v>0</v>
      </c>
      <c r="C50" s="17"/>
      <c r="D50" s="18">
        <f>SUM(D33:D49)</f>
        <v>0</v>
      </c>
      <c r="E50" s="17"/>
      <c r="F50" s="18">
        <f>SUM(F33:F49)</f>
        <v>0</v>
      </c>
    </row>
    <row r="51" spans="1:8" ht="2.25" customHeight="1">
      <c r="B51" s="3"/>
      <c r="D51" s="3"/>
      <c r="F51" s="3"/>
    </row>
    <row r="52" spans="1:8">
      <c r="A52" s="91" t="s">
        <v>4</v>
      </c>
      <c r="B52" s="91"/>
      <c r="C52" s="49"/>
      <c r="D52" s="50" t="str">
        <f>IF(B50&lt;=134355,"C",IF(B50&lt;=268710,"B","A"))</f>
        <v>C</v>
      </c>
      <c r="E52" s="49">
        <f>IF(B50&lt;=134355,ROUND(F50/150,0),ROUND(F50/300,0))</f>
        <v>0</v>
      </c>
      <c r="F52" s="51" t="str">
        <f>IF(E52=0,"NÃO PARCELA",
IF(AND(D52="C",E53&gt;=150,E52&lt;49),E52,IF(AND(D52="C",E53&lt;150,E52&lt;49),E52-1,IF(AND(D52="C",E53&lt;150,E52&gt;48),48,
IF(AND(D52="B",E53&gt;=300,E52&lt;49),E52,IF(AND(D52="B",E53&lt;300,E52&lt;49),E52-1,IF(AND(D52="B",E53&lt;300,E52&gt;48),48,48)))))))</f>
        <v>NÃO PARCELA</v>
      </c>
      <c r="G52" s="14"/>
      <c r="H52" s="15"/>
    </row>
    <row r="53" spans="1:8">
      <c r="A53" s="91" t="s">
        <v>3</v>
      </c>
      <c r="B53" s="91"/>
      <c r="C53" s="49"/>
      <c r="D53" s="52"/>
      <c r="E53" s="53" t="e">
        <f>F50/E52</f>
        <v>#DIV/0!</v>
      </c>
      <c r="F53" s="54" t="str">
        <f>IF(E52=0,"",F50/F52)</f>
        <v/>
      </c>
      <c r="G53" s="13"/>
      <c r="H53" s="16"/>
    </row>
  </sheetData>
  <sheetProtection password="84E8" sheet="1" objects="1" scenarios="1"/>
  <mergeCells count="22">
    <mergeCell ref="A6:F6"/>
    <mergeCell ref="C13:F13"/>
    <mergeCell ref="C14:F14"/>
    <mergeCell ref="C23:F23"/>
    <mergeCell ref="C24:F24"/>
    <mergeCell ref="A7:F8"/>
    <mergeCell ref="A9:F9"/>
    <mergeCell ref="A14:B14"/>
    <mergeCell ref="A13:B13"/>
    <mergeCell ref="C25:F25"/>
    <mergeCell ref="C31:D31"/>
    <mergeCell ref="E31:F31"/>
    <mergeCell ref="A18:F21"/>
    <mergeCell ref="C16:F16"/>
    <mergeCell ref="A23:B23"/>
    <mergeCell ref="A16:B16"/>
    <mergeCell ref="A52:B52"/>
    <mergeCell ref="A53:B53"/>
    <mergeCell ref="A25:B25"/>
    <mergeCell ref="A24:B24"/>
    <mergeCell ref="A31:A32"/>
    <mergeCell ref="B31:B32"/>
  </mergeCells>
  <printOptions horizontalCentered="1"/>
  <pageMargins left="0.25" right="0.25" top="0.75" bottom="0.30208333333333331" header="0.3" footer="0.3"/>
  <pageSetup paperSize="9" orientation="portrait" r:id="rId1"/>
  <headerFooter>
    <oddHeader xml:space="preserve">&amp;C&amp;G
&amp;"Arial,Normal"&amp;12Governo do Estado do Espírito Santo
Procuradoria Geral do Estado&amp;"-,Regular"&amp;11
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6:H100"/>
  <sheetViews>
    <sheetView view="pageLayout" topLeftCell="A22" zoomScaleNormal="100" workbookViewId="0">
      <selection activeCell="B45" sqref="B45"/>
    </sheetView>
  </sheetViews>
  <sheetFormatPr defaultRowHeight="15"/>
  <cols>
    <col min="1" max="1" width="11.7109375" style="2" customWidth="1"/>
    <col min="2" max="2" width="25.85546875" style="2" customWidth="1"/>
    <col min="3" max="3" width="6.5703125" style="2" bestFit="1" customWidth="1"/>
    <col min="4" max="4" width="20.140625" style="2" customWidth="1"/>
    <col min="5" max="5" width="8.42578125" style="2" bestFit="1" customWidth="1"/>
    <col min="6" max="6" width="17.140625" style="2" customWidth="1"/>
    <col min="7" max="7" width="0.140625" style="2" hidden="1" customWidth="1"/>
    <col min="8" max="16384" width="9.140625" style="2"/>
  </cols>
  <sheetData>
    <row r="6" spans="1:8" ht="18.75">
      <c r="A6" s="116" t="s">
        <v>12</v>
      </c>
      <c r="B6" s="116"/>
      <c r="C6" s="116"/>
      <c r="D6" s="116"/>
      <c r="E6" s="116"/>
      <c r="F6" s="116"/>
    </row>
    <row r="7" spans="1:8" ht="30.75" customHeight="1">
      <c r="A7" s="120"/>
      <c r="B7" s="120"/>
      <c r="C7" s="120"/>
      <c r="D7" s="120"/>
      <c r="E7" s="120"/>
      <c r="F7" s="120"/>
    </row>
    <row r="8" spans="1:8" ht="30.75" customHeight="1">
      <c r="A8" s="120"/>
      <c r="B8" s="120"/>
      <c r="C8" s="120"/>
      <c r="D8" s="120"/>
      <c r="E8" s="120"/>
      <c r="F8" s="120"/>
    </row>
    <row r="9" spans="1:8" ht="45.75" customHeight="1">
      <c r="A9" s="121"/>
      <c r="B9" s="121"/>
      <c r="C9" s="121"/>
      <c r="D9" s="121"/>
      <c r="E9" s="121"/>
      <c r="F9" s="121"/>
      <c r="H9" s="6"/>
    </row>
    <row r="10" spans="1:8" ht="13.5" customHeight="1">
      <c r="A10" s="19"/>
      <c r="B10" s="19"/>
      <c r="C10" s="19"/>
      <c r="D10" s="19"/>
      <c r="E10" s="19"/>
      <c r="F10" s="19"/>
    </row>
    <row r="11" spans="1:8" ht="9" customHeight="1">
      <c r="A11" s="19"/>
      <c r="B11" s="19"/>
      <c r="C11" s="19"/>
      <c r="D11" s="19"/>
      <c r="E11" s="19"/>
      <c r="F11" s="19"/>
    </row>
    <row r="12" spans="1:8" ht="3.75" customHeight="1" thickBot="1">
      <c r="A12" s="20"/>
      <c r="B12" s="20"/>
      <c r="C12" s="20"/>
      <c r="D12" s="20"/>
      <c r="E12" s="20"/>
      <c r="F12" s="20"/>
      <c r="H12" s="9"/>
    </row>
    <row r="13" spans="1:8">
      <c r="A13" s="128" t="s">
        <v>5</v>
      </c>
      <c r="B13" s="129"/>
      <c r="C13" s="130"/>
      <c r="D13" s="130"/>
      <c r="E13" s="130"/>
      <c r="F13" s="131"/>
      <c r="G13" s="8"/>
      <c r="H13" s="10"/>
    </row>
    <row r="14" spans="1:8" ht="15.75" thickBot="1">
      <c r="A14" s="132" t="s">
        <v>6</v>
      </c>
      <c r="B14" s="133"/>
      <c r="C14" s="134"/>
      <c r="D14" s="134"/>
      <c r="E14" s="134"/>
      <c r="F14" s="135"/>
      <c r="G14" s="8"/>
      <c r="H14" s="10"/>
    </row>
    <row r="15" spans="1:8" ht="12.75" customHeight="1" thickBot="1">
      <c r="A15" s="21"/>
      <c r="B15" s="21"/>
      <c r="C15" s="21"/>
      <c r="D15" s="21"/>
      <c r="E15" s="21"/>
      <c r="F15" s="21"/>
    </row>
    <row r="16" spans="1:8">
      <c r="A16" s="114" t="s">
        <v>13</v>
      </c>
      <c r="B16" s="115"/>
      <c r="C16" s="109">
        <f>D97</f>
        <v>0</v>
      </c>
      <c r="D16" s="110"/>
      <c r="E16" s="110"/>
      <c r="F16" s="111"/>
      <c r="G16" s="7"/>
      <c r="H16" s="7"/>
    </row>
    <row r="17" spans="1:8" ht="0.75" customHeight="1">
      <c r="A17" s="37"/>
      <c r="B17" s="22"/>
      <c r="C17" s="23"/>
      <c r="D17" s="23"/>
      <c r="E17" s="23"/>
      <c r="F17" s="38"/>
      <c r="G17" s="7"/>
      <c r="H17" s="7"/>
    </row>
    <row r="18" spans="1:8" ht="12" customHeight="1">
      <c r="A18" s="100"/>
      <c r="B18" s="101"/>
      <c r="C18" s="101"/>
      <c r="D18" s="101"/>
      <c r="E18" s="101"/>
      <c r="F18" s="102"/>
    </row>
    <row r="19" spans="1:8" ht="12" customHeight="1">
      <c r="A19" s="103"/>
      <c r="B19" s="104"/>
      <c r="C19" s="104"/>
      <c r="D19" s="104"/>
      <c r="E19" s="104"/>
      <c r="F19" s="105"/>
    </row>
    <row r="20" spans="1:8" ht="12" customHeight="1">
      <c r="A20" s="103"/>
      <c r="B20" s="104"/>
      <c r="C20" s="104"/>
      <c r="D20" s="104"/>
      <c r="E20" s="104"/>
      <c r="F20" s="105"/>
    </row>
    <row r="21" spans="1:8" ht="12" customHeight="1" thickBot="1">
      <c r="A21" s="106"/>
      <c r="B21" s="107"/>
      <c r="C21" s="107"/>
      <c r="D21" s="107"/>
      <c r="E21" s="107"/>
      <c r="F21" s="108"/>
    </row>
    <row r="22" spans="1:8" s="6" customFormat="1" ht="13.5" customHeight="1" thickBot="1">
      <c r="A22" s="56"/>
      <c r="B22" s="56"/>
      <c r="C22" s="56"/>
      <c r="D22" s="56"/>
      <c r="E22" s="56"/>
      <c r="F22" s="56"/>
    </row>
    <row r="23" spans="1:8">
      <c r="A23" s="112" t="s">
        <v>10</v>
      </c>
      <c r="B23" s="113"/>
      <c r="C23" s="118" t="str">
        <f>IF(C24="NÃO PARCELA","",F97)</f>
        <v/>
      </c>
      <c r="D23" s="118"/>
      <c r="E23" s="118"/>
      <c r="F23" s="119"/>
      <c r="G23" s="11"/>
      <c r="H23" s="12"/>
    </row>
    <row r="24" spans="1:8">
      <c r="A24" s="92" t="s">
        <v>1</v>
      </c>
      <c r="B24" s="93"/>
      <c r="C24" s="98" t="str">
        <f>F99</f>
        <v>NÃO PARCELA</v>
      </c>
      <c r="D24" s="98"/>
      <c r="E24" s="98"/>
      <c r="F24" s="99"/>
    </row>
    <row r="25" spans="1:8">
      <c r="A25" s="92" t="s">
        <v>11</v>
      </c>
      <c r="B25" s="93"/>
      <c r="C25" s="97" t="str">
        <f>F100</f>
        <v/>
      </c>
      <c r="D25" s="98"/>
      <c r="E25" s="98"/>
      <c r="F25" s="99"/>
    </row>
    <row r="26" spans="1:8" s="6" customFormat="1" ht="2.25" customHeight="1">
      <c r="A26" s="39"/>
      <c r="B26" s="25"/>
      <c r="C26" s="26"/>
      <c r="D26" s="27"/>
      <c r="E26" s="27"/>
      <c r="F26" s="40"/>
    </row>
    <row r="27" spans="1:8">
      <c r="A27" s="41"/>
      <c r="B27" s="28"/>
      <c r="C27" s="29"/>
      <c r="D27" s="30"/>
      <c r="E27" s="30"/>
      <c r="F27" s="42"/>
    </row>
    <row r="28" spans="1:8" ht="24" customHeight="1">
      <c r="A28" s="39"/>
      <c r="B28" s="25"/>
      <c r="C28" s="31"/>
      <c r="D28" s="32"/>
      <c r="E28" s="32"/>
      <c r="F28" s="43"/>
    </row>
    <row r="29" spans="1:8" ht="3.75" customHeight="1" thickBot="1">
      <c r="A29" s="44"/>
      <c r="B29" s="45"/>
      <c r="C29" s="46"/>
      <c r="D29" s="47"/>
      <c r="E29" s="47"/>
      <c r="F29" s="48"/>
    </row>
    <row r="30" spans="1:8" ht="4.5" customHeight="1" thickBot="1">
      <c r="A30" s="25"/>
      <c r="B30" s="25"/>
      <c r="C30" s="31"/>
      <c r="D30" s="32"/>
      <c r="E30" s="32"/>
      <c r="F30" s="32"/>
    </row>
    <row r="31" spans="1:8">
      <c r="A31" s="123" t="s">
        <v>8</v>
      </c>
      <c r="B31" s="125" t="s">
        <v>7</v>
      </c>
      <c r="C31" s="126" t="s">
        <v>14</v>
      </c>
      <c r="D31" s="126"/>
      <c r="E31" s="126" t="s">
        <v>2</v>
      </c>
      <c r="F31" s="127"/>
    </row>
    <row r="32" spans="1:8" s="1" customFormat="1">
      <c r="A32" s="124"/>
      <c r="B32" s="96"/>
      <c r="C32" s="55" t="s">
        <v>0</v>
      </c>
      <c r="D32" s="57" t="s">
        <v>15</v>
      </c>
      <c r="E32" s="55" t="s">
        <v>0</v>
      </c>
      <c r="F32" s="62" t="s">
        <v>15</v>
      </c>
    </row>
    <row r="33" spans="1:6">
      <c r="A33" s="78"/>
      <c r="B33" s="79">
        <v>0</v>
      </c>
      <c r="C33" s="4">
        <f>IF($B$97&lt;=134000,2%,4%)</f>
        <v>0.02</v>
      </c>
      <c r="D33" s="5">
        <f>B33*C33</f>
        <v>0</v>
      </c>
      <c r="E33" s="4">
        <f>IF($B$97&lt;=134355,3%,IF($B$97&gt;268710,7%,5%))</f>
        <v>0.03</v>
      </c>
      <c r="F33" s="63">
        <f>B33*E33</f>
        <v>0</v>
      </c>
    </row>
    <row r="34" spans="1:6">
      <c r="A34" s="78"/>
      <c r="B34" s="79"/>
      <c r="C34" s="4">
        <f>IF($B$97&lt;=134000,2%,4%)</f>
        <v>0.02</v>
      </c>
      <c r="D34" s="5">
        <f>B34*C34</f>
        <v>0</v>
      </c>
      <c r="E34" s="4">
        <f>IF($B$97&lt;=134355,3%,IF($B$97&gt;268710,7%,5%))</f>
        <v>0.03</v>
      </c>
      <c r="F34" s="63">
        <f>B34*E34</f>
        <v>0</v>
      </c>
    </row>
    <row r="35" spans="1:6">
      <c r="A35" s="78"/>
      <c r="B35" s="79"/>
      <c r="C35" s="4">
        <f t="shared" ref="C35:C78" si="0">IF($B$97&lt;=134000,2%,4%)</f>
        <v>0.02</v>
      </c>
      <c r="D35" s="5">
        <f t="shared" ref="D35:D78" si="1">B35*C35</f>
        <v>0</v>
      </c>
      <c r="E35" s="4">
        <f t="shared" ref="E35:E78" si="2">IF($B$97&lt;=134355,3%,IF($B$97&gt;268710,7%,5%))</f>
        <v>0.03</v>
      </c>
      <c r="F35" s="63">
        <f t="shared" ref="F35:F78" si="3">B35*E35</f>
        <v>0</v>
      </c>
    </row>
    <row r="36" spans="1:6">
      <c r="A36" s="78"/>
      <c r="B36" s="79"/>
      <c r="C36" s="4">
        <f t="shared" si="0"/>
        <v>0.02</v>
      </c>
      <c r="D36" s="5">
        <f t="shared" si="1"/>
        <v>0</v>
      </c>
      <c r="E36" s="4">
        <f t="shared" si="2"/>
        <v>0.03</v>
      </c>
      <c r="F36" s="63">
        <f t="shared" si="3"/>
        <v>0</v>
      </c>
    </row>
    <row r="37" spans="1:6">
      <c r="A37" s="78"/>
      <c r="B37" s="79"/>
      <c r="C37" s="4">
        <f t="shared" si="0"/>
        <v>0.02</v>
      </c>
      <c r="D37" s="5">
        <f t="shared" si="1"/>
        <v>0</v>
      </c>
      <c r="E37" s="4">
        <f t="shared" si="2"/>
        <v>0.03</v>
      </c>
      <c r="F37" s="63">
        <f t="shared" si="3"/>
        <v>0</v>
      </c>
    </row>
    <row r="38" spans="1:6">
      <c r="A38" s="78"/>
      <c r="B38" s="79"/>
      <c r="C38" s="4">
        <f t="shared" si="0"/>
        <v>0.02</v>
      </c>
      <c r="D38" s="5">
        <f t="shared" si="1"/>
        <v>0</v>
      </c>
      <c r="E38" s="4">
        <f t="shared" si="2"/>
        <v>0.03</v>
      </c>
      <c r="F38" s="63">
        <f t="shared" si="3"/>
        <v>0</v>
      </c>
    </row>
    <row r="39" spans="1:6">
      <c r="A39" s="78"/>
      <c r="B39" s="79"/>
      <c r="C39" s="4">
        <f t="shared" si="0"/>
        <v>0.02</v>
      </c>
      <c r="D39" s="5">
        <f t="shared" si="1"/>
        <v>0</v>
      </c>
      <c r="E39" s="4">
        <f t="shared" si="2"/>
        <v>0.03</v>
      </c>
      <c r="F39" s="63">
        <f t="shared" si="3"/>
        <v>0</v>
      </c>
    </row>
    <row r="40" spans="1:6">
      <c r="A40" s="78"/>
      <c r="B40" s="79"/>
      <c r="C40" s="4">
        <f t="shared" si="0"/>
        <v>0.02</v>
      </c>
      <c r="D40" s="5">
        <f t="shared" si="1"/>
        <v>0</v>
      </c>
      <c r="E40" s="4">
        <f t="shared" si="2"/>
        <v>0.03</v>
      </c>
      <c r="F40" s="63">
        <f t="shared" si="3"/>
        <v>0</v>
      </c>
    </row>
    <row r="41" spans="1:6">
      <c r="A41" s="78"/>
      <c r="B41" s="79"/>
      <c r="C41" s="4">
        <f t="shared" si="0"/>
        <v>0.02</v>
      </c>
      <c r="D41" s="5">
        <f t="shared" si="1"/>
        <v>0</v>
      </c>
      <c r="E41" s="4">
        <f t="shared" si="2"/>
        <v>0.03</v>
      </c>
      <c r="F41" s="63">
        <f t="shared" si="3"/>
        <v>0</v>
      </c>
    </row>
    <row r="42" spans="1:6">
      <c r="A42" s="78"/>
      <c r="B42" s="79"/>
      <c r="C42" s="4">
        <f t="shared" si="0"/>
        <v>0.02</v>
      </c>
      <c r="D42" s="5">
        <f t="shared" si="1"/>
        <v>0</v>
      </c>
      <c r="E42" s="4">
        <f t="shared" si="2"/>
        <v>0.03</v>
      </c>
      <c r="F42" s="63">
        <f t="shared" si="3"/>
        <v>0</v>
      </c>
    </row>
    <row r="43" spans="1:6">
      <c r="A43" s="78"/>
      <c r="B43" s="79"/>
      <c r="C43" s="4">
        <f t="shared" si="0"/>
        <v>0.02</v>
      </c>
      <c r="D43" s="5">
        <f t="shared" si="1"/>
        <v>0</v>
      </c>
      <c r="E43" s="4">
        <f t="shared" si="2"/>
        <v>0.03</v>
      </c>
      <c r="F43" s="63">
        <f t="shared" si="3"/>
        <v>0</v>
      </c>
    </row>
    <row r="44" spans="1:6">
      <c r="A44" s="78"/>
      <c r="B44" s="79"/>
      <c r="C44" s="4">
        <f t="shared" si="0"/>
        <v>0.02</v>
      </c>
      <c r="D44" s="5">
        <f t="shared" si="1"/>
        <v>0</v>
      </c>
      <c r="E44" s="4">
        <f t="shared" si="2"/>
        <v>0.03</v>
      </c>
      <c r="F44" s="63">
        <f t="shared" si="3"/>
        <v>0</v>
      </c>
    </row>
    <row r="45" spans="1:6">
      <c r="A45" s="78"/>
      <c r="B45" s="79"/>
      <c r="C45" s="4">
        <f t="shared" si="0"/>
        <v>0.02</v>
      </c>
      <c r="D45" s="5">
        <f t="shared" si="1"/>
        <v>0</v>
      </c>
      <c r="E45" s="4">
        <f t="shared" si="2"/>
        <v>0.03</v>
      </c>
      <c r="F45" s="63">
        <f t="shared" si="3"/>
        <v>0</v>
      </c>
    </row>
    <row r="46" spans="1:6">
      <c r="A46" s="78"/>
      <c r="B46" s="79"/>
      <c r="C46" s="4">
        <f t="shared" si="0"/>
        <v>0.02</v>
      </c>
      <c r="D46" s="5">
        <f t="shared" si="1"/>
        <v>0</v>
      </c>
      <c r="E46" s="4">
        <f t="shared" si="2"/>
        <v>0.03</v>
      </c>
      <c r="F46" s="63">
        <f t="shared" si="3"/>
        <v>0</v>
      </c>
    </row>
    <row r="47" spans="1:6">
      <c r="A47" s="78"/>
      <c r="B47" s="79"/>
      <c r="C47" s="4">
        <f t="shared" si="0"/>
        <v>0.02</v>
      </c>
      <c r="D47" s="5">
        <f t="shared" si="1"/>
        <v>0</v>
      </c>
      <c r="E47" s="4">
        <f t="shared" si="2"/>
        <v>0.03</v>
      </c>
      <c r="F47" s="63">
        <f t="shared" si="3"/>
        <v>0</v>
      </c>
    </row>
    <row r="48" spans="1:6">
      <c r="A48" s="78"/>
      <c r="B48" s="79"/>
      <c r="C48" s="4">
        <f t="shared" si="0"/>
        <v>0.02</v>
      </c>
      <c r="D48" s="5">
        <f t="shared" si="1"/>
        <v>0</v>
      </c>
      <c r="E48" s="4">
        <f t="shared" si="2"/>
        <v>0.03</v>
      </c>
      <c r="F48" s="63">
        <f t="shared" si="3"/>
        <v>0</v>
      </c>
    </row>
    <row r="49" spans="1:6">
      <c r="A49" s="78"/>
      <c r="B49" s="79"/>
      <c r="C49" s="4">
        <f t="shared" si="0"/>
        <v>0.02</v>
      </c>
      <c r="D49" s="5">
        <f t="shared" si="1"/>
        <v>0</v>
      </c>
      <c r="E49" s="4">
        <f t="shared" si="2"/>
        <v>0.03</v>
      </c>
      <c r="F49" s="63">
        <f t="shared" si="3"/>
        <v>0</v>
      </c>
    </row>
    <row r="50" spans="1:6" ht="15.75" thickBot="1">
      <c r="A50" s="80"/>
      <c r="B50" s="81"/>
      <c r="C50" s="64">
        <f t="shared" si="0"/>
        <v>0.02</v>
      </c>
      <c r="D50" s="65">
        <f t="shared" si="1"/>
        <v>0</v>
      </c>
      <c r="E50" s="64">
        <f t="shared" si="2"/>
        <v>0.03</v>
      </c>
      <c r="F50" s="66">
        <f t="shared" si="3"/>
        <v>0</v>
      </c>
    </row>
    <row r="51" spans="1:6">
      <c r="A51" s="82"/>
      <c r="B51" s="83"/>
      <c r="C51" s="76">
        <f t="shared" si="0"/>
        <v>0.02</v>
      </c>
      <c r="D51" s="77">
        <f t="shared" si="1"/>
        <v>0</v>
      </c>
      <c r="E51" s="76">
        <f t="shared" si="2"/>
        <v>0.03</v>
      </c>
      <c r="F51" s="77">
        <f t="shared" si="3"/>
        <v>0</v>
      </c>
    </row>
    <row r="52" spans="1:6">
      <c r="A52" s="82"/>
      <c r="B52" s="83"/>
      <c r="C52" s="76">
        <f t="shared" si="0"/>
        <v>0.02</v>
      </c>
      <c r="D52" s="77">
        <f t="shared" si="1"/>
        <v>0</v>
      </c>
      <c r="E52" s="76">
        <f t="shared" si="2"/>
        <v>0.03</v>
      </c>
      <c r="F52" s="77">
        <f t="shared" si="3"/>
        <v>0</v>
      </c>
    </row>
    <row r="53" spans="1:6">
      <c r="A53" s="82"/>
      <c r="B53" s="83"/>
      <c r="C53" s="76">
        <f t="shared" si="0"/>
        <v>0.02</v>
      </c>
      <c r="D53" s="77">
        <f t="shared" si="1"/>
        <v>0</v>
      </c>
      <c r="E53" s="76">
        <f t="shared" si="2"/>
        <v>0.03</v>
      </c>
      <c r="F53" s="77">
        <f t="shared" si="3"/>
        <v>0</v>
      </c>
    </row>
    <row r="54" spans="1:6">
      <c r="A54" s="82"/>
      <c r="B54" s="83"/>
      <c r="C54" s="76">
        <f t="shared" si="0"/>
        <v>0.02</v>
      </c>
      <c r="D54" s="77">
        <f t="shared" si="1"/>
        <v>0</v>
      </c>
      <c r="E54" s="76">
        <f t="shared" si="2"/>
        <v>0.03</v>
      </c>
      <c r="F54" s="77">
        <f t="shared" si="3"/>
        <v>0</v>
      </c>
    </row>
    <row r="55" spans="1:6" ht="15.75" thickBot="1">
      <c r="A55" s="82"/>
      <c r="B55" s="83"/>
      <c r="C55" s="76">
        <f t="shared" si="0"/>
        <v>0.02</v>
      </c>
      <c r="D55" s="77">
        <f t="shared" si="1"/>
        <v>0</v>
      </c>
      <c r="E55" s="76">
        <f t="shared" si="2"/>
        <v>0.03</v>
      </c>
      <c r="F55" s="77">
        <f t="shared" si="3"/>
        <v>0</v>
      </c>
    </row>
    <row r="56" spans="1:6">
      <c r="A56" s="84"/>
      <c r="B56" s="85"/>
      <c r="C56" s="67">
        <f t="shared" si="0"/>
        <v>0.02</v>
      </c>
      <c r="D56" s="68">
        <f t="shared" si="1"/>
        <v>0</v>
      </c>
      <c r="E56" s="67">
        <f t="shared" si="2"/>
        <v>0.03</v>
      </c>
      <c r="F56" s="69">
        <f t="shared" si="3"/>
        <v>0</v>
      </c>
    </row>
    <row r="57" spans="1:6">
      <c r="A57" s="86"/>
      <c r="B57" s="87"/>
      <c r="C57" s="60">
        <f t="shared" si="0"/>
        <v>0.02</v>
      </c>
      <c r="D57" s="61">
        <f t="shared" si="1"/>
        <v>0</v>
      </c>
      <c r="E57" s="60">
        <f t="shared" si="2"/>
        <v>0.03</v>
      </c>
      <c r="F57" s="70">
        <f t="shared" si="3"/>
        <v>0</v>
      </c>
    </row>
    <row r="58" spans="1:6">
      <c r="A58" s="86"/>
      <c r="B58" s="87"/>
      <c r="C58" s="60">
        <f t="shared" si="0"/>
        <v>0.02</v>
      </c>
      <c r="D58" s="61">
        <f t="shared" si="1"/>
        <v>0</v>
      </c>
      <c r="E58" s="60">
        <f t="shared" si="2"/>
        <v>0.03</v>
      </c>
      <c r="F58" s="70">
        <f t="shared" si="3"/>
        <v>0</v>
      </c>
    </row>
    <row r="59" spans="1:6">
      <c r="A59" s="88"/>
      <c r="B59" s="89"/>
      <c r="C59" s="58">
        <f t="shared" si="0"/>
        <v>0.02</v>
      </c>
      <c r="D59" s="59">
        <f t="shared" si="1"/>
        <v>0</v>
      </c>
      <c r="E59" s="58">
        <f t="shared" si="2"/>
        <v>0.03</v>
      </c>
      <c r="F59" s="71">
        <f t="shared" si="3"/>
        <v>0</v>
      </c>
    </row>
    <row r="60" spans="1:6">
      <c r="A60" s="78"/>
      <c r="B60" s="79"/>
      <c r="C60" s="4">
        <f t="shared" si="0"/>
        <v>0.02</v>
      </c>
      <c r="D60" s="5">
        <f t="shared" si="1"/>
        <v>0</v>
      </c>
      <c r="E60" s="4">
        <f t="shared" si="2"/>
        <v>0.03</v>
      </c>
      <c r="F60" s="63">
        <f t="shared" si="3"/>
        <v>0</v>
      </c>
    </row>
    <row r="61" spans="1:6">
      <c r="A61" s="78"/>
      <c r="B61" s="79"/>
      <c r="C61" s="4">
        <f t="shared" si="0"/>
        <v>0.02</v>
      </c>
      <c r="D61" s="5">
        <f t="shared" si="1"/>
        <v>0</v>
      </c>
      <c r="E61" s="4">
        <f t="shared" si="2"/>
        <v>0.03</v>
      </c>
      <c r="F61" s="63">
        <f t="shared" si="3"/>
        <v>0</v>
      </c>
    </row>
    <row r="62" spans="1:6">
      <c r="A62" s="78"/>
      <c r="B62" s="79"/>
      <c r="C62" s="4">
        <f t="shared" si="0"/>
        <v>0.02</v>
      </c>
      <c r="D62" s="5">
        <f t="shared" si="1"/>
        <v>0</v>
      </c>
      <c r="E62" s="4">
        <f t="shared" si="2"/>
        <v>0.03</v>
      </c>
      <c r="F62" s="63">
        <f t="shared" si="3"/>
        <v>0</v>
      </c>
    </row>
    <row r="63" spans="1:6">
      <c r="A63" s="78"/>
      <c r="B63" s="79"/>
      <c r="C63" s="4">
        <f t="shared" si="0"/>
        <v>0.02</v>
      </c>
      <c r="D63" s="5">
        <f t="shared" si="1"/>
        <v>0</v>
      </c>
      <c r="E63" s="4">
        <f t="shared" si="2"/>
        <v>0.03</v>
      </c>
      <c r="F63" s="63">
        <f t="shared" si="3"/>
        <v>0</v>
      </c>
    </row>
    <row r="64" spans="1:6">
      <c r="A64" s="78"/>
      <c r="B64" s="79"/>
      <c r="C64" s="4">
        <f t="shared" si="0"/>
        <v>0.02</v>
      </c>
      <c r="D64" s="5">
        <f t="shared" si="1"/>
        <v>0</v>
      </c>
      <c r="E64" s="4">
        <f t="shared" si="2"/>
        <v>0.03</v>
      </c>
      <c r="F64" s="63">
        <f t="shared" si="3"/>
        <v>0</v>
      </c>
    </row>
    <row r="65" spans="1:6">
      <c r="A65" s="78"/>
      <c r="B65" s="79"/>
      <c r="C65" s="4">
        <f t="shared" si="0"/>
        <v>0.02</v>
      </c>
      <c r="D65" s="5">
        <f t="shared" si="1"/>
        <v>0</v>
      </c>
      <c r="E65" s="4">
        <f t="shared" si="2"/>
        <v>0.03</v>
      </c>
      <c r="F65" s="63">
        <f t="shared" si="3"/>
        <v>0</v>
      </c>
    </row>
    <row r="66" spans="1:6">
      <c r="A66" s="78"/>
      <c r="B66" s="79"/>
      <c r="C66" s="4">
        <f t="shared" si="0"/>
        <v>0.02</v>
      </c>
      <c r="D66" s="5">
        <f t="shared" si="1"/>
        <v>0</v>
      </c>
      <c r="E66" s="4">
        <f t="shared" si="2"/>
        <v>0.03</v>
      </c>
      <c r="F66" s="63">
        <f t="shared" si="3"/>
        <v>0</v>
      </c>
    </row>
    <row r="67" spans="1:6">
      <c r="A67" s="78"/>
      <c r="B67" s="79"/>
      <c r="C67" s="4">
        <f t="shared" si="0"/>
        <v>0.02</v>
      </c>
      <c r="D67" s="5">
        <f t="shared" si="1"/>
        <v>0</v>
      </c>
      <c r="E67" s="4">
        <f t="shared" si="2"/>
        <v>0.03</v>
      </c>
      <c r="F67" s="63">
        <f t="shared" si="3"/>
        <v>0</v>
      </c>
    </row>
    <row r="68" spans="1:6">
      <c r="A68" s="78"/>
      <c r="B68" s="79"/>
      <c r="C68" s="4">
        <f t="shared" si="0"/>
        <v>0.02</v>
      </c>
      <c r="D68" s="5">
        <f t="shared" si="1"/>
        <v>0</v>
      </c>
      <c r="E68" s="4">
        <f t="shared" si="2"/>
        <v>0.03</v>
      </c>
      <c r="F68" s="63">
        <f t="shared" si="3"/>
        <v>0</v>
      </c>
    </row>
    <row r="69" spans="1:6">
      <c r="A69" s="78"/>
      <c r="B69" s="79"/>
      <c r="C69" s="4">
        <f t="shared" si="0"/>
        <v>0.02</v>
      </c>
      <c r="D69" s="5">
        <f t="shared" si="1"/>
        <v>0</v>
      </c>
      <c r="E69" s="4">
        <f t="shared" si="2"/>
        <v>0.03</v>
      </c>
      <c r="F69" s="63">
        <f t="shared" si="3"/>
        <v>0</v>
      </c>
    </row>
    <row r="70" spans="1:6">
      <c r="A70" s="78"/>
      <c r="B70" s="79"/>
      <c r="C70" s="4">
        <f t="shared" si="0"/>
        <v>0.02</v>
      </c>
      <c r="D70" s="5">
        <f t="shared" si="1"/>
        <v>0</v>
      </c>
      <c r="E70" s="4">
        <f t="shared" si="2"/>
        <v>0.03</v>
      </c>
      <c r="F70" s="63">
        <f t="shared" si="3"/>
        <v>0</v>
      </c>
    </row>
    <row r="71" spans="1:6">
      <c r="A71" s="78"/>
      <c r="B71" s="79"/>
      <c r="C71" s="4">
        <f t="shared" si="0"/>
        <v>0.02</v>
      </c>
      <c r="D71" s="5">
        <f t="shared" si="1"/>
        <v>0</v>
      </c>
      <c r="E71" s="4">
        <f t="shared" si="2"/>
        <v>0.03</v>
      </c>
      <c r="F71" s="63">
        <f t="shared" si="3"/>
        <v>0</v>
      </c>
    </row>
    <row r="72" spans="1:6">
      <c r="A72" s="78"/>
      <c r="B72" s="79"/>
      <c r="C72" s="4">
        <f t="shared" si="0"/>
        <v>0.02</v>
      </c>
      <c r="D72" s="5">
        <f t="shared" si="1"/>
        <v>0</v>
      </c>
      <c r="E72" s="4">
        <f t="shared" si="2"/>
        <v>0.03</v>
      </c>
      <c r="F72" s="63">
        <f t="shared" si="3"/>
        <v>0</v>
      </c>
    </row>
    <row r="73" spans="1:6">
      <c r="A73" s="78"/>
      <c r="B73" s="79"/>
      <c r="C73" s="4">
        <f t="shared" si="0"/>
        <v>0.02</v>
      </c>
      <c r="D73" s="5">
        <f t="shared" si="1"/>
        <v>0</v>
      </c>
      <c r="E73" s="4">
        <f t="shared" si="2"/>
        <v>0.03</v>
      </c>
      <c r="F73" s="63">
        <f t="shared" si="3"/>
        <v>0</v>
      </c>
    </row>
    <row r="74" spans="1:6">
      <c r="A74" s="78"/>
      <c r="B74" s="79"/>
      <c r="C74" s="4">
        <f t="shared" si="0"/>
        <v>0.02</v>
      </c>
      <c r="D74" s="5">
        <f t="shared" si="1"/>
        <v>0</v>
      </c>
      <c r="E74" s="4">
        <f t="shared" si="2"/>
        <v>0.03</v>
      </c>
      <c r="F74" s="63">
        <f t="shared" si="3"/>
        <v>0</v>
      </c>
    </row>
    <row r="75" spans="1:6">
      <c r="A75" s="78"/>
      <c r="B75" s="79"/>
      <c r="C75" s="4">
        <f t="shared" si="0"/>
        <v>0.02</v>
      </c>
      <c r="D75" s="5">
        <f t="shared" si="1"/>
        <v>0</v>
      </c>
      <c r="E75" s="4">
        <f t="shared" si="2"/>
        <v>0.03</v>
      </c>
      <c r="F75" s="63">
        <f t="shared" si="3"/>
        <v>0</v>
      </c>
    </row>
    <row r="76" spans="1:6">
      <c r="A76" s="78"/>
      <c r="B76" s="79"/>
      <c r="C76" s="4">
        <f t="shared" si="0"/>
        <v>0.02</v>
      </c>
      <c r="D76" s="5">
        <f t="shared" si="1"/>
        <v>0</v>
      </c>
      <c r="E76" s="4">
        <f t="shared" si="2"/>
        <v>0.03</v>
      </c>
      <c r="F76" s="63">
        <f t="shared" si="3"/>
        <v>0</v>
      </c>
    </row>
    <row r="77" spans="1:6">
      <c r="A77" s="78"/>
      <c r="B77" s="79"/>
      <c r="C77" s="4">
        <f t="shared" si="0"/>
        <v>0.02</v>
      </c>
      <c r="D77" s="5">
        <f t="shared" si="1"/>
        <v>0</v>
      </c>
      <c r="E77" s="4">
        <f t="shared" si="2"/>
        <v>0.03</v>
      </c>
      <c r="F77" s="63">
        <f t="shared" si="3"/>
        <v>0</v>
      </c>
    </row>
    <row r="78" spans="1:6">
      <c r="A78" s="78"/>
      <c r="B78" s="79"/>
      <c r="C78" s="4">
        <f t="shared" si="0"/>
        <v>0.02</v>
      </c>
      <c r="D78" s="5">
        <f t="shared" si="1"/>
        <v>0</v>
      </c>
      <c r="E78" s="4">
        <f t="shared" si="2"/>
        <v>0.03</v>
      </c>
      <c r="F78" s="63">
        <f t="shared" si="3"/>
        <v>0</v>
      </c>
    </row>
    <row r="79" spans="1:6">
      <c r="A79" s="78"/>
      <c r="B79" s="79"/>
      <c r="C79" s="4">
        <f t="shared" ref="C79:C90" si="4">IF($B$97&lt;=134000,2%,4%)</f>
        <v>0.02</v>
      </c>
      <c r="D79" s="5">
        <f t="shared" ref="D79:D96" si="5">B79*C79</f>
        <v>0</v>
      </c>
      <c r="E79" s="4">
        <f t="shared" ref="E79:E90" si="6">IF($B$97&lt;=134355,3%,IF($B$97&gt;268710,7%,5%))</f>
        <v>0.03</v>
      </c>
      <c r="F79" s="63">
        <f t="shared" ref="F79:F96" si="7">B79*E79</f>
        <v>0</v>
      </c>
    </row>
    <row r="80" spans="1:6">
      <c r="A80" s="78"/>
      <c r="B80" s="79"/>
      <c r="C80" s="4">
        <f t="shared" si="4"/>
        <v>0.02</v>
      </c>
      <c r="D80" s="5">
        <f t="shared" si="5"/>
        <v>0</v>
      </c>
      <c r="E80" s="4">
        <f t="shared" si="6"/>
        <v>0.03</v>
      </c>
      <c r="F80" s="63">
        <f t="shared" si="7"/>
        <v>0</v>
      </c>
    </row>
    <row r="81" spans="1:6">
      <c r="A81" s="78"/>
      <c r="B81" s="79"/>
      <c r="C81" s="4">
        <f t="shared" si="4"/>
        <v>0.02</v>
      </c>
      <c r="D81" s="5">
        <f t="shared" si="5"/>
        <v>0</v>
      </c>
      <c r="E81" s="4">
        <f t="shared" si="6"/>
        <v>0.03</v>
      </c>
      <c r="F81" s="63">
        <f t="shared" si="7"/>
        <v>0</v>
      </c>
    </row>
    <row r="82" spans="1:6">
      <c r="A82" s="78"/>
      <c r="B82" s="79"/>
      <c r="C82" s="4">
        <f t="shared" si="4"/>
        <v>0.02</v>
      </c>
      <c r="D82" s="5">
        <f t="shared" si="5"/>
        <v>0</v>
      </c>
      <c r="E82" s="4">
        <f t="shared" si="6"/>
        <v>0.03</v>
      </c>
      <c r="F82" s="63">
        <f t="shared" si="7"/>
        <v>0</v>
      </c>
    </row>
    <row r="83" spans="1:6">
      <c r="A83" s="78"/>
      <c r="B83" s="79"/>
      <c r="C83" s="4">
        <f t="shared" si="4"/>
        <v>0.02</v>
      </c>
      <c r="D83" s="5">
        <f t="shared" si="5"/>
        <v>0</v>
      </c>
      <c r="E83" s="4">
        <f t="shared" si="6"/>
        <v>0.03</v>
      </c>
      <c r="F83" s="63">
        <f t="shared" si="7"/>
        <v>0</v>
      </c>
    </row>
    <row r="84" spans="1:6">
      <c r="A84" s="78"/>
      <c r="B84" s="79"/>
      <c r="C84" s="4">
        <f t="shared" si="4"/>
        <v>0.02</v>
      </c>
      <c r="D84" s="5">
        <f t="shared" si="5"/>
        <v>0</v>
      </c>
      <c r="E84" s="4">
        <f t="shared" si="6"/>
        <v>0.03</v>
      </c>
      <c r="F84" s="63">
        <f t="shared" si="7"/>
        <v>0</v>
      </c>
    </row>
    <row r="85" spans="1:6">
      <c r="A85" s="78"/>
      <c r="B85" s="79"/>
      <c r="C85" s="4">
        <f t="shared" si="4"/>
        <v>0.02</v>
      </c>
      <c r="D85" s="5">
        <f t="shared" si="5"/>
        <v>0</v>
      </c>
      <c r="E85" s="4">
        <f t="shared" si="6"/>
        <v>0.03</v>
      </c>
      <c r="F85" s="63">
        <f t="shared" si="7"/>
        <v>0</v>
      </c>
    </row>
    <row r="86" spans="1:6">
      <c r="A86" s="78"/>
      <c r="B86" s="90"/>
      <c r="C86" s="4">
        <f t="shared" si="4"/>
        <v>0.02</v>
      </c>
      <c r="D86" s="5">
        <f t="shared" si="5"/>
        <v>0</v>
      </c>
      <c r="E86" s="4">
        <f t="shared" si="6"/>
        <v>0.03</v>
      </c>
      <c r="F86" s="63">
        <f t="shared" si="7"/>
        <v>0</v>
      </c>
    </row>
    <row r="87" spans="1:6">
      <c r="A87" s="78"/>
      <c r="B87" s="90"/>
      <c r="C87" s="4">
        <f t="shared" si="4"/>
        <v>0.02</v>
      </c>
      <c r="D87" s="5">
        <f t="shared" si="5"/>
        <v>0</v>
      </c>
      <c r="E87" s="4">
        <f t="shared" si="6"/>
        <v>0.03</v>
      </c>
      <c r="F87" s="63">
        <f t="shared" si="7"/>
        <v>0</v>
      </c>
    </row>
    <row r="88" spans="1:6">
      <c r="A88" s="78"/>
      <c r="B88" s="90"/>
      <c r="C88" s="4">
        <f t="shared" si="4"/>
        <v>0.02</v>
      </c>
      <c r="D88" s="5">
        <f t="shared" si="5"/>
        <v>0</v>
      </c>
      <c r="E88" s="4">
        <f t="shared" si="6"/>
        <v>0.03</v>
      </c>
      <c r="F88" s="63">
        <f t="shared" si="7"/>
        <v>0</v>
      </c>
    </row>
    <row r="89" spans="1:6">
      <c r="A89" s="78"/>
      <c r="B89" s="90"/>
      <c r="C89" s="4">
        <f t="shared" si="4"/>
        <v>0.02</v>
      </c>
      <c r="D89" s="5">
        <f t="shared" si="5"/>
        <v>0</v>
      </c>
      <c r="E89" s="4">
        <f t="shared" si="6"/>
        <v>0.03</v>
      </c>
      <c r="F89" s="63">
        <f t="shared" si="7"/>
        <v>0</v>
      </c>
    </row>
    <row r="90" spans="1:6">
      <c r="A90" s="78"/>
      <c r="B90" s="90"/>
      <c r="C90" s="4">
        <f t="shared" si="4"/>
        <v>0.02</v>
      </c>
      <c r="D90" s="5">
        <f t="shared" si="5"/>
        <v>0</v>
      </c>
      <c r="E90" s="4">
        <f t="shared" si="6"/>
        <v>0.03</v>
      </c>
      <c r="F90" s="63">
        <f t="shared" si="7"/>
        <v>0</v>
      </c>
    </row>
    <row r="91" spans="1:6">
      <c r="A91" s="78"/>
      <c r="B91" s="90"/>
      <c r="C91" s="4">
        <f t="shared" ref="C91:C93" si="8">IF($B$97&lt;=134000,2%,4%)</f>
        <v>0.02</v>
      </c>
      <c r="D91" s="5">
        <f t="shared" si="5"/>
        <v>0</v>
      </c>
      <c r="E91" s="4">
        <f t="shared" ref="E91:E93" si="9">IF($B$97&lt;=134355,3%,IF($B$97&gt;268710,7%,5%))</f>
        <v>0.03</v>
      </c>
      <c r="F91" s="63">
        <f t="shared" si="7"/>
        <v>0</v>
      </c>
    </row>
    <row r="92" spans="1:6">
      <c r="A92" s="78"/>
      <c r="B92" s="90"/>
      <c r="C92" s="4">
        <f t="shared" si="8"/>
        <v>0.02</v>
      </c>
      <c r="D92" s="5">
        <f t="shared" si="5"/>
        <v>0</v>
      </c>
      <c r="E92" s="4">
        <f t="shared" si="9"/>
        <v>0.03</v>
      </c>
      <c r="F92" s="63">
        <f t="shared" si="7"/>
        <v>0</v>
      </c>
    </row>
    <row r="93" spans="1:6">
      <c r="A93" s="78"/>
      <c r="B93" s="90"/>
      <c r="C93" s="4">
        <f t="shared" si="8"/>
        <v>0.02</v>
      </c>
      <c r="D93" s="5">
        <f t="shared" si="5"/>
        <v>0</v>
      </c>
      <c r="E93" s="4">
        <f t="shared" si="9"/>
        <v>0.03</v>
      </c>
      <c r="F93" s="63">
        <f t="shared" si="7"/>
        <v>0</v>
      </c>
    </row>
    <row r="94" spans="1:6">
      <c r="A94" s="78"/>
      <c r="B94" s="90"/>
      <c r="C94" s="4">
        <f>IF($B$97&lt;=134000,2%,4%)</f>
        <v>0.02</v>
      </c>
      <c r="D94" s="5">
        <f t="shared" si="5"/>
        <v>0</v>
      </c>
      <c r="E94" s="4">
        <f>IF($B$97&lt;=134355,3%,IF($B$97&gt;268710,7%,5%))</f>
        <v>0.03</v>
      </c>
      <c r="F94" s="63">
        <f t="shared" si="7"/>
        <v>0</v>
      </c>
    </row>
    <row r="95" spans="1:6">
      <c r="A95" s="78"/>
      <c r="B95" s="90"/>
      <c r="C95" s="4">
        <f>IF($B$97&lt;=134000,2%,4%)</f>
        <v>0.02</v>
      </c>
      <c r="D95" s="5">
        <f t="shared" si="5"/>
        <v>0</v>
      </c>
      <c r="E95" s="4">
        <f>IF($B$97&lt;=134355,3%,IF($B$97&gt;268710,7%,5%))</f>
        <v>0.03</v>
      </c>
      <c r="F95" s="63">
        <f t="shared" si="7"/>
        <v>0</v>
      </c>
    </row>
    <row r="96" spans="1:6">
      <c r="A96" s="78"/>
      <c r="B96" s="90"/>
      <c r="C96" s="4">
        <f>IF($B$97&lt;=134000,2%,4%)</f>
        <v>0.02</v>
      </c>
      <c r="D96" s="5">
        <f t="shared" si="5"/>
        <v>0</v>
      </c>
      <c r="E96" s="4">
        <f>IF($B$97&lt;=134355,3%,IF($B$97&gt;268710,7%,5%))</f>
        <v>0.03</v>
      </c>
      <c r="F96" s="63">
        <f t="shared" si="7"/>
        <v>0</v>
      </c>
    </row>
    <row r="97" spans="1:8" ht="15.75" thickBot="1">
      <c r="A97" s="72" t="s">
        <v>9</v>
      </c>
      <c r="B97" s="73">
        <f>SUM(B33:B96)</f>
        <v>0</v>
      </c>
      <c r="C97" s="74"/>
      <c r="D97" s="73">
        <f>SUM(D33:D96)</f>
        <v>0</v>
      </c>
      <c r="E97" s="74"/>
      <c r="F97" s="75">
        <f>SUM(F33:F96)</f>
        <v>0</v>
      </c>
    </row>
    <row r="98" spans="1:8" ht="2.25" customHeight="1">
      <c r="B98" s="3"/>
      <c r="D98" s="3"/>
      <c r="F98" s="3"/>
    </row>
    <row r="99" spans="1:8">
      <c r="A99" s="91" t="s">
        <v>4</v>
      </c>
      <c r="B99" s="91"/>
      <c r="C99" s="49"/>
      <c r="D99" s="50" t="str">
        <f>IF(B97&lt;=134355,"C",IF(B97&lt;=268710,"B","A"))</f>
        <v>C</v>
      </c>
      <c r="E99" s="49">
        <f>IF(B97&lt;=134355,ROUND(F97/150,0),ROUND(F97/300,0))</f>
        <v>0</v>
      </c>
      <c r="F99" s="51" t="str">
        <f>IF(E99=0,"NÃO PARCELA",
IF(AND(D99="C",E100&gt;=150,E99&lt;49),E99,IF(AND(D99="C",E100&lt;150,E99&lt;49),E99-1,IF(AND(D99="C",E100&lt;150,E99&gt;48),48,
IF(AND(D99="B",E100&gt;=300,E99&lt;49),E99,IF(AND(D99="B",E100&lt;300,E99&lt;49),E99-1,IF(AND(D99="B",E100&lt;300,E99&gt;48),48,48)))))))</f>
        <v>NÃO PARCELA</v>
      </c>
      <c r="G99" s="14"/>
      <c r="H99" s="15"/>
    </row>
    <row r="100" spans="1:8">
      <c r="A100" s="91" t="s">
        <v>3</v>
      </c>
      <c r="B100" s="91"/>
      <c r="C100" s="49"/>
      <c r="D100" s="52"/>
      <c r="E100" s="53" t="e">
        <f>F97/E99</f>
        <v>#DIV/0!</v>
      </c>
      <c r="F100" s="54" t="str">
        <f>IF(E99=0,"",F97/F99)</f>
        <v/>
      </c>
      <c r="G100" s="13"/>
      <c r="H100" s="16"/>
    </row>
  </sheetData>
  <sheetProtection password="84E8" sheet="1" objects="1" scenarios="1"/>
  <mergeCells count="22">
    <mergeCell ref="A24:B24"/>
    <mergeCell ref="C24:F24"/>
    <mergeCell ref="A6:F6"/>
    <mergeCell ref="A7:F8"/>
    <mergeCell ref="A9:F9"/>
    <mergeCell ref="A13:B13"/>
    <mergeCell ref="C13:F13"/>
    <mergeCell ref="A14:B14"/>
    <mergeCell ref="C14:F14"/>
    <mergeCell ref="A16:B16"/>
    <mergeCell ref="C16:F16"/>
    <mergeCell ref="A18:F21"/>
    <mergeCell ref="A23:B23"/>
    <mergeCell ref="C23:F23"/>
    <mergeCell ref="A99:B99"/>
    <mergeCell ref="A100:B100"/>
    <mergeCell ref="A25:B25"/>
    <mergeCell ref="C25:F25"/>
    <mergeCell ref="A31:A32"/>
    <mergeCell ref="B31:B32"/>
    <mergeCell ref="C31:D31"/>
    <mergeCell ref="E31:F3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 xml:space="preserve">&amp;C&amp;G
Governo do Estado do Espírito Santo
Procuradoria Geral do Estado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ATÉ 17 CDAS</vt:lpstr>
      <vt:lpstr>ACIMA DE 17 CDAS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APES</dc:creator>
  <cp:lastModifiedBy>nsstrozzi</cp:lastModifiedBy>
  <cp:lastPrinted>2015-10-19T16:01:30Z</cp:lastPrinted>
  <dcterms:created xsi:type="dcterms:W3CDTF">2015-06-16T20:54:38Z</dcterms:created>
  <dcterms:modified xsi:type="dcterms:W3CDTF">2015-10-19T16:01:48Z</dcterms:modified>
</cp:coreProperties>
</file>